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-120" yWindow="-120" windowWidth="19410" windowHeight="11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externalReferences>
    <externalReference r:id="rId6"/>
  </externalReferences>
  <definedNames>
    <definedName name="_xlnm.Print_Area" localSheetId="0">'1кв'!$A$1:$E$49</definedName>
    <definedName name="_xlnm.Print_Area" localSheetId="1">'2кв'!$A$1:$E$48</definedName>
    <definedName name="_xlnm.Print_Area" localSheetId="2">'3кв'!$A$1:$E$48</definedName>
    <definedName name="_xlnm.Print_Area" localSheetId="3">'4кв'!$A$1:$E$49</definedName>
    <definedName name="_xlnm.Print_Area" localSheetId="4">отчет!$A$1:$C$39</definedName>
  </definedNames>
  <calcPr calcId="124519"/>
</workbook>
</file>

<file path=xl/calcChain.xml><?xml version="1.0" encoding="utf-8"?>
<calcChain xmlns="http://schemas.openxmlformats.org/spreadsheetml/2006/main">
  <c r="C16" i="23"/>
  <c r="C20"/>
  <c r="C19"/>
  <c r="C15"/>
  <c r="C9"/>
  <c r="C8"/>
  <c r="C10" s="1"/>
  <c r="C6"/>
  <c r="C27"/>
  <c r="C14"/>
  <c r="C17" l="1"/>
  <c r="E26" i="22"/>
  <c r="E23"/>
  <c r="E22"/>
  <c r="E27" s="1"/>
  <c r="B48" l="1"/>
  <c r="E23" i="21"/>
  <c r="E22"/>
  <c r="E26" s="1"/>
  <c r="B47" l="1"/>
  <c r="E23" i="20"/>
  <c r="E22"/>
  <c r="B47" l="1"/>
  <c r="E26"/>
  <c r="E26" i="19"/>
  <c r="E24"/>
  <c r="E23"/>
  <c r="C13" i="23" s="1"/>
  <c r="E22" i="19"/>
  <c r="E27" l="1"/>
  <c r="C12" i="23"/>
  <c r="C21" s="1"/>
  <c r="C22" s="1"/>
  <c r="B48" i="19"/>
  <c r="B49" s="1"/>
  <c r="B43" i="20" s="1"/>
  <c r="B48" s="1"/>
  <c r="B43" i="21" s="1"/>
  <c r="B48" s="1"/>
  <c r="B44" i="22" s="1"/>
  <c r="B49" s="1"/>
</calcChain>
</file>

<file path=xl/sharedStrings.xml><?xml version="1.0" encoding="utf-8"?>
<sst xmlns="http://schemas.openxmlformats.org/spreadsheetml/2006/main" count="266" uniqueCount="102">
  <si>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</si>
  <si>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</si>
  <si>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</si>
  <si>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</si>
  <si>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</si>
  <si>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</si>
  <si>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</si>
  <si>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</si>
  <si>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</si>
  <si>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</si>
  <si>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</si>
  <si>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</si>
  <si>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</si>
  <si>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</si>
  <si>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</si>
  <si>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</si>
  <si>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</si>
  <si>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</si>
  <si>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</si>
  <si>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</si>
  <si>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</si>
  <si>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</si>
  <si>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</si>
  <si>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</si>
  <si>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</si>
  <si>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</si>
  <si>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</si>
  <si>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</si>
  <si>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</si>
  <si>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</si>
  <si>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</si>
  <si>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</si>
  <si>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</si>
  <si>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</si>
  <si>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</si>
  <si>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Расходы по содержанию и тек. Ремонту</t>
  </si>
  <si>
    <t xml:space="preserve">Общехозяйственные расходы </t>
  </si>
  <si>
    <t>в т.ч. Оплачено рем. и содерж</t>
  </si>
  <si>
    <t>1 квартал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</si>
  <si>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</si>
  <si>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</si>
  <si>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</si>
  <si>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интернет Ростелеком</t>
  </si>
  <si>
    <t>ч/час</t>
  </si>
  <si>
    <t>февраль</t>
  </si>
  <si>
    <t>Обработка подъездов хлорсодержащими растворами опрыскивание 1 раз в неделю</t>
  </si>
  <si>
    <t>Предъявлено населению 33599,52</t>
  </si>
  <si>
    <t>за 1 квартал 2022 года</t>
  </si>
  <si>
    <t>"31" 03 2022 г.</t>
  </si>
  <si>
    <t>Засыпка песком ямы под водопровод  (кв.12)</t>
  </si>
  <si>
    <t xml:space="preserve">           2. Всего за период с "01" 01 2022 г. по "31" 03 2022 г. выполнено работ (оказано услуг) на общую сумму тридцать три тысячи четыреста девяносто два рубля 60 копеек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</si>
  <si>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Жуйко Марины Анатольевны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</si>
  <si>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67 от 31.05.2021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</si>
  <si>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Жуйко М.А.</t>
    </r>
  </si>
  <si>
    <t>Общая площадь квартир - 614,7 м2</t>
  </si>
  <si>
    <t>за 2 квартал 2022 года</t>
  </si>
  <si>
    <t>"30" 06 2022 г.</t>
  </si>
  <si>
    <t>2 квартал</t>
  </si>
  <si>
    <t>Ремонт кровли после урагана (смета)</t>
  </si>
  <si>
    <t>апрель</t>
  </si>
  <si>
    <t xml:space="preserve">           2. Всего за период с "01" 04 2022 г. по "30" 06 2022 г. выполнено работ (оказано услуг) на общую сумму пятьдесят девять тысяч пятьсот сорок семь рублей 89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</si>
  <si>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</si>
  <si>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</si>
  <si>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</si>
  <si>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тридцать три тысячи пятьсот шестьдесят два рубля 62 копейки</t>
  </si>
  <si>
    <t>Предъявлено населению 36107,46</t>
  </si>
  <si>
    <t>за 4 квартал 2022 года</t>
  </si>
  <si>
    <t>"31" 12 2022 г.</t>
  </si>
  <si>
    <t>4 квартал</t>
  </si>
  <si>
    <t xml:space="preserve">Замена участка отопления </t>
  </si>
  <si>
    <t>ноябрь</t>
  </si>
  <si>
    <t>декабрь</t>
  </si>
  <si>
    <t>ч/ч</t>
  </si>
  <si>
    <t>Ремонт побелки в подьездах (смета)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</si>
  <si>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</si>
  <si>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</si>
  <si>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</si>
  <si>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</si>
  <si>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</si>
  <si>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</si>
  <si>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</si>
  <si>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</si>
  <si>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</si>
  <si>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</si>
  <si>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</si>
  <si>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</si>
  <si>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</si>
  <si>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</si>
  <si>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</si>
  <si>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</si>
  <si>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</si>
  <si>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</si>
  <si>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</si>
  <si>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</si>
  <si>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</si>
  <si>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</si>
  <si>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</si>
  <si>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</si>
  <si>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ул.Комсомольская, д.13</t>
  </si>
  <si>
    <t>Непредвиденные работы 11ч/ч</t>
  </si>
  <si>
    <t xml:space="preserve">           2. Всего за период с "01" 10 2022 г. по "31" 12 2022 г. выполнено работ (оказано услуг) на общую сумму пятьдесят две тысячи шестьсот девяносто пять рублей 77 копеек.</t>
  </si>
  <si>
    <t>Начислено всего 139413,96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</si>
</sst>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7" fillId="0" borderId="0"/>
    <xf numFmtId="0" fontId="14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2" borderId="4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4" xfId="3" applyFont="1" applyBorder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2" fontId="4" fillId="0" borderId="5" xfId="1" applyNumberFormat="1" applyFont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6">
    <cellStyle name="Excel Built-in Normal" xfId="2"/>
    <cellStyle name="Обычный" xfId="0" builtinId="0"/>
    <cellStyle name="Обычный 2" xfId="4"/>
    <cellStyle name="Обычный 3" xfId="5"/>
    <cellStyle name="Обычный_37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m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кв"/>
      <sheetName val="отчет"/>
    </sheetNames>
    <sheetDataSet>
      <sheetData sheetId="0">
        <row r="24">
          <cell r="E24">
            <v>2372.2799999999997</v>
          </cell>
        </row>
      </sheetData>
      <sheetData sheetId="1"/>
      <sheetData sheetId="2">
        <row r="25">
          <cell r="E25">
            <v>1907.03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G49"/>
  <sheetViews>
    <sheetView view="pageBreakPreview" topLeftCell="A25" zoomScaleSheetLayoutView="100" workbookViewId="0">
      <selection activeCell="E28" sqref="E2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.75" customHeight="1">
      <c r="A2" s="74" t="s">
        <v>12</v>
      </c>
      <c r="B2" s="75"/>
      <c r="C2" s="75"/>
      <c r="D2" s="75"/>
      <c r="E2" s="75"/>
    </row>
    <row r="3" spans="1:5">
      <c r="A3" s="76" t="s">
        <v>47</v>
      </c>
      <c r="B3" s="76"/>
      <c r="C3" s="76"/>
      <c r="D3" s="76"/>
      <c r="E3" s="76"/>
    </row>
    <row r="4" spans="1:5" s="1" customFormat="1" ht="15.75">
      <c r="A4" s="19" t="s">
        <v>13</v>
      </c>
      <c r="B4" s="4"/>
      <c r="C4" s="4"/>
      <c r="D4" s="80" t="s">
        <v>48</v>
      </c>
      <c r="E4" s="80"/>
    </row>
    <row r="5" spans="1:5">
      <c r="A5" s="26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7" t="s">
        <v>25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5" t="s">
        <v>51</v>
      </c>
      <c r="B9" s="65"/>
      <c r="C9" s="65"/>
      <c r="D9" s="65"/>
      <c r="E9" s="65"/>
    </row>
    <row r="10" spans="1:5" ht="24.75" customHeight="1">
      <c r="A10" s="78" t="s">
        <v>14</v>
      </c>
      <c r="B10" s="79"/>
      <c r="C10" s="79"/>
      <c r="D10" s="79"/>
      <c r="E10" s="79"/>
    </row>
    <row r="11" spans="1:5" ht="31.9" customHeight="1">
      <c r="A11" s="65" t="s">
        <v>52</v>
      </c>
      <c r="B11" s="65"/>
      <c r="C11" s="65"/>
      <c r="D11" s="65"/>
      <c r="E11" s="65"/>
    </row>
    <row r="12" spans="1:5" ht="15.75" customHeight="1">
      <c r="A12" s="69" t="s">
        <v>15</v>
      </c>
      <c r="B12" s="70"/>
      <c r="C12" s="70"/>
      <c r="D12" s="70"/>
      <c r="E12" s="70"/>
    </row>
    <row r="13" spans="1:5" ht="18" customHeight="1">
      <c r="A13" s="65" t="s">
        <v>23</v>
      </c>
      <c r="B13" s="65"/>
      <c r="C13" s="65"/>
      <c r="D13" s="65"/>
      <c r="E13" s="65"/>
    </row>
    <row r="14" spans="1:5" ht="15.75" customHeight="1">
      <c r="A14" s="69" t="s">
        <v>2</v>
      </c>
      <c r="B14" s="70"/>
      <c r="C14" s="70"/>
      <c r="D14" s="70"/>
      <c r="E14" s="70"/>
    </row>
    <row r="15" spans="1:5">
      <c r="A15" s="65" t="s">
        <v>22</v>
      </c>
      <c r="B15" s="65"/>
      <c r="C15" s="65"/>
      <c r="D15" s="65"/>
      <c r="E15" s="65"/>
    </row>
    <row r="16" spans="1:5" ht="10.5" customHeight="1">
      <c r="A16" s="69" t="s">
        <v>16</v>
      </c>
      <c r="B16" s="70"/>
      <c r="C16" s="70"/>
      <c r="D16" s="70"/>
      <c r="E16" s="70"/>
    </row>
    <row r="17" spans="1:7" ht="33" customHeight="1">
      <c r="A17" s="65" t="s">
        <v>17</v>
      </c>
      <c r="B17" s="65"/>
      <c r="C17" s="65"/>
      <c r="D17" s="65"/>
      <c r="E17" s="65"/>
    </row>
    <row r="18" spans="1:7" ht="58.9" customHeight="1">
      <c r="A18" s="65" t="s">
        <v>26</v>
      </c>
      <c r="B18" s="65"/>
      <c r="C18" s="65"/>
      <c r="D18" s="65"/>
      <c r="E18" s="65"/>
    </row>
    <row r="19" spans="1:7" ht="35.25" customHeight="1">
      <c r="A19" s="71" t="s">
        <v>27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614.70000000000005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>
      <c r="A22" s="20" t="s">
        <v>41</v>
      </c>
      <c r="B22" s="3" t="s">
        <v>40</v>
      </c>
      <c r="C22" s="3" t="s">
        <v>4</v>
      </c>
      <c r="D22" s="3">
        <v>13.24</v>
      </c>
      <c r="E22" s="8">
        <f>D22*F20*G20</f>
        <v>24415.884000000002</v>
      </c>
    </row>
    <row r="23" spans="1:7">
      <c r="A23" s="7" t="s">
        <v>36</v>
      </c>
      <c r="B23" s="22" t="s">
        <v>24</v>
      </c>
      <c r="C23" s="3" t="s">
        <v>4</v>
      </c>
      <c r="D23" s="3">
        <v>3.6</v>
      </c>
      <c r="E23" s="8">
        <f>D23*F20*G20</f>
        <v>6638.76</v>
      </c>
    </row>
    <row r="24" spans="1:7" ht="58.5" customHeight="1">
      <c r="A24" s="7" t="s">
        <v>45</v>
      </c>
      <c r="B24" s="9" t="s">
        <v>38</v>
      </c>
      <c r="C24" s="3" t="s">
        <v>4</v>
      </c>
      <c r="D24" s="3"/>
      <c r="E24" s="8">
        <f>790.76*3</f>
        <v>2372.2799999999997</v>
      </c>
    </row>
    <row r="25" spans="1:7">
      <c r="A25" s="23" t="s">
        <v>29</v>
      </c>
      <c r="B25" s="9" t="s">
        <v>38</v>
      </c>
      <c r="C25" s="24" t="s">
        <v>30</v>
      </c>
      <c r="D25" s="3"/>
      <c r="E25" s="8">
        <v>0</v>
      </c>
    </row>
    <row r="26" spans="1:7" ht="30">
      <c r="A26" s="21" t="s">
        <v>49</v>
      </c>
      <c r="B26" s="9" t="s">
        <v>44</v>
      </c>
      <c r="C26" s="24" t="s">
        <v>43</v>
      </c>
      <c r="D26" s="3">
        <v>3</v>
      </c>
      <c r="E26" s="8">
        <f>D26*218.47</f>
        <v>655.41</v>
      </c>
    </row>
    <row r="27" spans="1:7" s="14" customFormat="1" ht="14.25">
      <c r="A27" s="10" t="s">
        <v>31</v>
      </c>
      <c r="B27" s="11"/>
      <c r="C27" s="12"/>
      <c r="D27" s="12"/>
      <c r="E27" s="13">
        <f>SUM(E22:E26)</f>
        <v>34082.334000000003</v>
      </c>
    </row>
    <row r="29" spans="1:7" ht="31.5" customHeight="1">
      <c r="A29" s="72" t="s">
        <v>50</v>
      </c>
      <c r="B29" s="72"/>
      <c r="C29" s="72"/>
      <c r="D29" s="72"/>
      <c r="E29" s="72"/>
    </row>
    <row r="30" spans="1:7" ht="28.5" customHeight="1">
      <c r="A30" s="65" t="s">
        <v>21</v>
      </c>
      <c r="B30" s="65"/>
      <c r="C30" s="65"/>
      <c r="D30" s="65"/>
      <c r="E30" s="65"/>
    </row>
    <row r="31" spans="1:7" ht="17.25" customHeight="1">
      <c r="A31" s="65" t="s">
        <v>20</v>
      </c>
      <c r="B31" s="65"/>
      <c r="C31" s="65"/>
      <c r="D31" s="65"/>
      <c r="E31" s="65"/>
    </row>
    <row r="32" spans="1:7">
      <c r="A32" s="65" t="s">
        <v>32</v>
      </c>
      <c r="B32" s="65"/>
      <c r="C32" s="65"/>
      <c r="D32" s="65"/>
      <c r="E32" s="65"/>
    </row>
    <row r="33" spans="1:5">
      <c r="A33" s="65" t="s">
        <v>18</v>
      </c>
      <c r="B33" s="65"/>
      <c r="C33" s="65"/>
      <c r="D33" s="65"/>
      <c r="E33" s="65"/>
    </row>
    <row r="34" spans="1:5">
      <c r="A34" s="68" t="s">
        <v>5</v>
      </c>
      <c r="B34" s="68"/>
      <c r="C34" s="68"/>
      <c r="D34" s="68"/>
      <c r="E34" s="68"/>
    </row>
    <row r="35" spans="1:5">
      <c r="A35" s="65" t="s">
        <v>18</v>
      </c>
      <c r="B35" s="65"/>
      <c r="C35" s="65"/>
      <c r="D35" s="65"/>
      <c r="E35" s="65"/>
    </row>
    <row r="36" spans="1:5">
      <c r="A36" s="66" t="s">
        <v>28</v>
      </c>
      <c r="B36" s="66"/>
      <c r="C36" s="66"/>
      <c r="D36" s="66"/>
      <c r="E36" s="5"/>
    </row>
    <row r="37" spans="1:5">
      <c r="B37" s="67" t="s">
        <v>19</v>
      </c>
      <c r="C37" s="67"/>
      <c r="D37" s="67"/>
      <c r="E37" s="6" t="s">
        <v>6</v>
      </c>
    </row>
    <row r="38" spans="1:5">
      <c r="A38" s="25"/>
      <c r="B38" s="25"/>
      <c r="C38" s="25"/>
      <c r="D38" s="25"/>
      <c r="E38" s="25"/>
    </row>
    <row r="39" spans="1:5">
      <c r="A39" s="66" t="s">
        <v>53</v>
      </c>
      <c r="B39" s="66"/>
      <c r="C39" s="66"/>
      <c r="D39" s="66"/>
      <c r="E39" s="5"/>
    </row>
    <row r="40" spans="1:5">
      <c r="B40" s="67" t="s">
        <v>19</v>
      </c>
      <c r="C40" s="67"/>
      <c r="D40" s="67"/>
      <c r="E40" s="6" t="s">
        <v>6</v>
      </c>
    </row>
    <row r="42" spans="1:5">
      <c r="A42" s="2" t="s">
        <v>54</v>
      </c>
    </row>
    <row r="43" spans="1:5">
      <c r="A43" s="14" t="s">
        <v>33</v>
      </c>
    </row>
    <row r="44" spans="1:5">
      <c r="A44" s="2" t="s">
        <v>39</v>
      </c>
      <c r="B44" s="15">
        <v>1502.04</v>
      </c>
    </row>
    <row r="45" spans="1:5" ht="31.5">
      <c r="A45" s="18" t="s">
        <v>46</v>
      </c>
      <c r="B45" s="16"/>
    </row>
    <row r="46" spans="1:5">
      <c r="A46" s="2" t="s">
        <v>37</v>
      </c>
      <c r="B46" s="16">
        <v>29404.560000000001</v>
      </c>
    </row>
    <row r="47" spans="1:5">
      <c r="A47" s="2" t="s">
        <v>42</v>
      </c>
      <c r="B47" s="16">
        <v>450</v>
      </c>
    </row>
    <row r="48" spans="1:5" ht="30">
      <c r="A48" s="27" t="s">
        <v>35</v>
      </c>
      <c r="B48" s="16">
        <f>E27</f>
        <v>34082.334000000003</v>
      </c>
    </row>
    <row r="49" spans="1:2">
      <c r="A49" s="17" t="s">
        <v>34</v>
      </c>
      <c r="B49" s="15">
        <f>B44+B46+B47-B48</f>
        <v>-2725.7340000000004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G48"/>
  <sheetViews>
    <sheetView view="pageBreakPreview" topLeftCell="A13" zoomScaleSheetLayoutView="100" workbookViewId="0">
      <selection activeCell="A25" sqref="A2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.75" customHeight="1">
      <c r="A2" s="74" t="s">
        <v>12</v>
      </c>
      <c r="B2" s="75"/>
      <c r="C2" s="75"/>
      <c r="D2" s="75"/>
      <c r="E2" s="75"/>
    </row>
    <row r="3" spans="1:5">
      <c r="A3" s="76" t="s">
        <v>55</v>
      </c>
      <c r="B3" s="76"/>
      <c r="C3" s="76"/>
      <c r="D3" s="76"/>
      <c r="E3" s="76"/>
    </row>
    <row r="4" spans="1:5" s="1" customFormat="1" ht="15.75">
      <c r="A4" s="19" t="s">
        <v>13</v>
      </c>
      <c r="B4" s="4"/>
      <c r="C4" s="4"/>
      <c r="D4" s="80" t="s">
        <v>56</v>
      </c>
      <c r="E4" s="80"/>
    </row>
    <row r="5" spans="1:5">
      <c r="A5" s="29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7" t="s">
        <v>25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5" t="s">
        <v>51</v>
      </c>
      <c r="B9" s="65"/>
      <c r="C9" s="65"/>
      <c r="D9" s="65"/>
      <c r="E9" s="65"/>
    </row>
    <row r="10" spans="1:5" ht="24.75" customHeight="1">
      <c r="A10" s="78" t="s">
        <v>14</v>
      </c>
      <c r="B10" s="79"/>
      <c r="C10" s="79"/>
      <c r="D10" s="79"/>
      <c r="E10" s="79"/>
    </row>
    <row r="11" spans="1:5" ht="31.9" customHeight="1">
      <c r="A11" s="65" t="s">
        <v>52</v>
      </c>
      <c r="B11" s="65"/>
      <c r="C11" s="65"/>
      <c r="D11" s="65"/>
      <c r="E11" s="65"/>
    </row>
    <row r="12" spans="1:5" ht="15.75" customHeight="1">
      <c r="A12" s="69" t="s">
        <v>15</v>
      </c>
      <c r="B12" s="70"/>
      <c r="C12" s="70"/>
      <c r="D12" s="70"/>
      <c r="E12" s="70"/>
    </row>
    <row r="13" spans="1:5" ht="18" customHeight="1">
      <c r="A13" s="65" t="s">
        <v>23</v>
      </c>
      <c r="B13" s="65"/>
      <c r="C13" s="65"/>
      <c r="D13" s="65"/>
      <c r="E13" s="65"/>
    </row>
    <row r="14" spans="1:5" ht="15.75" customHeight="1">
      <c r="A14" s="69" t="s">
        <v>2</v>
      </c>
      <c r="B14" s="70"/>
      <c r="C14" s="70"/>
      <c r="D14" s="70"/>
      <c r="E14" s="70"/>
    </row>
    <row r="15" spans="1:5">
      <c r="A15" s="65" t="s">
        <v>22</v>
      </c>
      <c r="B15" s="65"/>
      <c r="C15" s="65"/>
      <c r="D15" s="65"/>
      <c r="E15" s="65"/>
    </row>
    <row r="16" spans="1:5" ht="10.5" customHeight="1">
      <c r="A16" s="69" t="s">
        <v>16</v>
      </c>
      <c r="B16" s="70"/>
      <c r="C16" s="70"/>
      <c r="D16" s="70"/>
      <c r="E16" s="70"/>
    </row>
    <row r="17" spans="1:7" ht="33" customHeight="1">
      <c r="A17" s="65" t="s">
        <v>17</v>
      </c>
      <c r="B17" s="65"/>
      <c r="C17" s="65"/>
      <c r="D17" s="65"/>
      <c r="E17" s="65"/>
    </row>
    <row r="18" spans="1:7" ht="58.9" customHeight="1">
      <c r="A18" s="65" t="s">
        <v>26</v>
      </c>
      <c r="B18" s="65"/>
      <c r="C18" s="65"/>
      <c r="D18" s="65"/>
      <c r="E18" s="65"/>
    </row>
    <row r="19" spans="1:7" ht="35.25" customHeight="1">
      <c r="A19" s="71" t="s">
        <v>27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614.70000000000005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>
      <c r="A22" s="20" t="s">
        <v>41</v>
      </c>
      <c r="B22" s="3" t="s">
        <v>40</v>
      </c>
      <c r="C22" s="3" t="s">
        <v>4</v>
      </c>
      <c r="D22" s="3">
        <v>13.24</v>
      </c>
      <c r="E22" s="8">
        <f>D22*F20*G20</f>
        <v>24415.884000000002</v>
      </c>
    </row>
    <row r="23" spans="1:7">
      <c r="A23" s="7" t="s">
        <v>36</v>
      </c>
      <c r="B23" s="22" t="s">
        <v>24</v>
      </c>
      <c r="C23" s="3" t="s">
        <v>4</v>
      </c>
      <c r="D23" s="3">
        <v>3.6</v>
      </c>
      <c r="E23" s="8">
        <f>D23*F20*G20</f>
        <v>6638.76</v>
      </c>
    </row>
    <row r="24" spans="1:7">
      <c r="A24" s="23" t="s">
        <v>29</v>
      </c>
      <c r="B24" s="9" t="s">
        <v>57</v>
      </c>
      <c r="C24" s="24" t="s">
        <v>30</v>
      </c>
      <c r="D24" s="3"/>
      <c r="E24" s="8">
        <v>56.06</v>
      </c>
    </row>
    <row r="25" spans="1:7" ht="30">
      <c r="A25" s="34" t="s">
        <v>58</v>
      </c>
      <c r="B25" s="9" t="s">
        <v>59</v>
      </c>
      <c r="C25" s="24" t="s">
        <v>30</v>
      </c>
      <c r="D25" s="3"/>
      <c r="E25" s="8">
        <v>28437.19</v>
      </c>
    </row>
    <row r="26" spans="1:7" s="14" customFormat="1" ht="14.25">
      <c r="A26" s="10" t="s">
        <v>31</v>
      </c>
      <c r="B26" s="11"/>
      <c r="C26" s="12"/>
      <c r="D26" s="12"/>
      <c r="E26" s="13">
        <f>SUM(E22:E25)</f>
        <v>59547.894</v>
      </c>
    </row>
    <row r="28" spans="1:7" ht="31.5" customHeight="1">
      <c r="A28" s="72" t="s">
        <v>60</v>
      </c>
      <c r="B28" s="72"/>
      <c r="C28" s="72"/>
      <c r="D28" s="72"/>
      <c r="E28" s="72"/>
    </row>
    <row r="29" spans="1:7" ht="28.5" customHeight="1">
      <c r="A29" s="65" t="s">
        <v>21</v>
      </c>
      <c r="B29" s="65"/>
      <c r="C29" s="65"/>
      <c r="D29" s="65"/>
      <c r="E29" s="65"/>
    </row>
    <row r="30" spans="1:7" ht="17.25" customHeight="1">
      <c r="A30" s="65" t="s">
        <v>20</v>
      </c>
      <c r="B30" s="65"/>
      <c r="C30" s="65"/>
      <c r="D30" s="65"/>
      <c r="E30" s="65"/>
    </row>
    <row r="31" spans="1:7">
      <c r="A31" s="65" t="s">
        <v>32</v>
      </c>
      <c r="B31" s="65"/>
      <c r="C31" s="65"/>
      <c r="D31" s="65"/>
      <c r="E31" s="65"/>
    </row>
    <row r="32" spans="1:7">
      <c r="A32" s="65" t="s">
        <v>18</v>
      </c>
      <c r="B32" s="65"/>
      <c r="C32" s="65"/>
      <c r="D32" s="65"/>
      <c r="E32" s="65"/>
    </row>
    <row r="33" spans="1:5">
      <c r="A33" s="68" t="s">
        <v>5</v>
      </c>
      <c r="B33" s="68"/>
      <c r="C33" s="68"/>
      <c r="D33" s="68"/>
      <c r="E33" s="68"/>
    </row>
    <row r="34" spans="1:5">
      <c r="A34" s="65" t="s">
        <v>18</v>
      </c>
      <c r="B34" s="65"/>
      <c r="C34" s="65"/>
      <c r="D34" s="65"/>
      <c r="E34" s="65"/>
    </row>
    <row r="35" spans="1:5">
      <c r="A35" s="66" t="s">
        <v>28</v>
      </c>
      <c r="B35" s="66"/>
      <c r="C35" s="66"/>
      <c r="D35" s="66"/>
      <c r="E35" s="5"/>
    </row>
    <row r="36" spans="1:5">
      <c r="B36" s="67" t="s">
        <v>19</v>
      </c>
      <c r="C36" s="67"/>
      <c r="D36" s="67"/>
      <c r="E36" s="6" t="s">
        <v>6</v>
      </c>
    </row>
    <row r="37" spans="1:5">
      <c r="A37" s="28"/>
      <c r="B37" s="28"/>
      <c r="C37" s="28"/>
      <c r="D37" s="28"/>
      <c r="E37" s="28"/>
    </row>
    <row r="38" spans="1:5">
      <c r="A38" s="66" t="s">
        <v>53</v>
      </c>
      <c r="B38" s="66"/>
      <c r="C38" s="66"/>
      <c r="D38" s="66"/>
      <c r="E38" s="5"/>
    </row>
    <row r="39" spans="1:5">
      <c r="B39" s="67" t="s">
        <v>19</v>
      </c>
      <c r="C39" s="67"/>
      <c r="D39" s="67"/>
      <c r="E39" s="6" t="s">
        <v>6</v>
      </c>
    </row>
    <row r="41" spans="1:5">
      <c r="A41" s="2" t="s">
        <v>54</v>
      </c>
    </row>
    <row r="42" spans="1:5">
      <c r="A42" s="14" t="s">
        <v>33</v>
      </c>
    </row>
    <row r="43" spans="1:5">
      <c r="A43" s="2" t="s">
        <v>39</v>
      </c>
      <c r="B43" s="15">
        <f>'1кв'!B49</f>
        <v>-2725.7340000000004</v>
      </c>
    </row>
    <row r="44" spans="1:5" ht="31.5">
      <c r="A44" s="18" t="s">
        <v>46</v>
      </c>
      <c r="B44" s="16"/>
    </row>
    <row r="45" spans="1:5">
      <c r="A45" s="2" t="s">
        <v>37</v>
      </c>
      <c r="B45" s="16">
        <v>28751.32</v>
      </c>
    </row>
    <row r="46" spans="1:5">
      <c r="A46" s="2" t="s">
        <v>42</v>
      </c>
      <c r="B46" s="16">
        <v>450</v>
      </c>
    </row>
    <row r="47" spans="1:5" ht="30">
      <c r="A47" s="30" t="s">
        <v>35</v>
      </c>
      <c r="B47" s="16">
        <f>E26</f>
        <v>59547.894</v>
      </c>
    </row>
    <row r="48" spans="1:5">
      <c r="A48" s="17" t="s">
        <v>34</v>
      </c>
      <c r="B48" s="15">
        <f>B43+B45+B46-B47</f>
        <v>-33072.308000000005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G48"/>
  <sheetViews>
    <sheetView view="pageBreakPreview" topLeftCell="A35" zoomScaleSheetLayoutView="100" workbookViewId="0">
      <selection activeCell="E25" sqref="E2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.75" customHeight="1">
      <c r="A2" s="74" t="s">
        <v>12</v>
      </c>
      <c r="B2" s="75"/>
      <c r="C2" s="75"/>
      <c r="D2" s="75"/>
      <c r="E2" s="75"/>
    </row>
    <row r="3" spans="1:5">
      <c r="A3" s="76" t="s">
        <v>61</v>
      </c>
      <c r="B3" s="76"/>
      <c r="C3" s="76"/>
      <c r="D3" s="76"/>
      <c r="E3" s="76"/>
    </row>
    <row r="4" spans="1:5" s="1" customFormat="1" ht="15.75">
      <c r="A4" s="19" t="s">
        <v>13</v>
      </c>
      <c r="B4" s="4"/>
      <c r="C4" s="4"/>
      <c r="D4" s="80" t="s">
        <v>62</v>
      </c>
      <c r="E4" s="80"/>
    </row>
    <row r="5" spans="1:5">
      <c r="A5" s="32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7" t="s">
        <v>25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5" t="s">
        <v>51</v>
      </c>
      <c r="B9" s="65"/>
      <c r="C9" s="65"/>
      <c r="D9" s="65"/>
      <c r="E9" s="65"/>
    </row>
    <row r="10" spans="1:5" ht="24.75" customHeight="1">
      <c r="A10" s="78" t="s">
        <v>14</v>
      </c>
      <c r="B10" s="79"/>
      <c r="C10" s="79"/>
      <c r="D10" s="79"/>
      <c r="E10" s="79"/>
    </row>
    <row r="11" spans="1:5" ht="31.9" customHeight="1">
      <c r="A11" s="65" t="s">
        <v>52</v>
      </c>
      <c r="B11" s="65"/>
      <c r="C11" s="65"/>
      <c r="D11" s="65"/>
      <c r="E11" s="65"/>
    </row>
    <row r="12" spans="1:5" ht="15.75" customHeight="1">
      <c r="A12" s="69" t="s">
        <v>15</v>
      </c>
      <c r="B12" s="70"/>
      <c r="C12" s="70"/>
      <c r="D12" s="70"/>
      <c r="E12" s="70"/>
    </row>
    <row r="13" spans="1:5" ht="18" customHeight="1">
      <c r="A13" s="65" t="s">
        <v>23</v>
      </c>
      <c r="B13" s="65"/>
      <c r="C13" s="65"/>
      <c r="D13" s="65"/>
      <c r="E13" s="65"/>
    </row>
    <row r="14" spans="1:5" ht="15.75" customHeight="1">
      <c r="A14" s="69" t="s">
        <v>2</v>
      </c>
      <c r="B14" s="70"/>
      <c r="C14" s="70"/>
      <c r="D14" s="70"/>
      <c r="E14" s="70"/>
    </row>
    <row r="15" spans="1:5">
      <c r="A15" s="65" t="s">
        <v>22</v>
      </c>
      <c r="B15" s="65"/>
      <c r="C15" s="65"/>
      <c r="D15" s="65"/>
      <c r="E15" s="65"/>
    </row>
    <row r="16" spans="1:5" ht="10.5" customHeight="1">
      <c r="A16" s="69" t="s">
        <v>16</v>
      </c>
      <c r="B16" s="70"/>
      <c r="C16" s="70"/>
      <c r="D16" s="70"/>
      <c r="E16" s="70"/>
    </row>
    <row r="17" spans="1:7" ht="33" customHeight="1">
      <c r="A17" s="65" t="s">
        <v>17</v>
      </c>
      <c r="B17" s="65"/>
      <c r="C17" s="65"/>
      <c r="D17" s="65"/>
      <c r="E17" s="65"/>
    </row>
    <row r="18" spans="1:7" ht="58.9" customHeight="1">
      <c r="A18" s="65" t="s">
        <v>26</v>
      </c>
      <c r="B18" s="65"/>
      <c r="C18" s="65"/>
      <c r="D18" s="65"/>
      <c r="E18" s="65"/>
    </row>
    <row r="19" spans="1:7" ht="35.25" customHeight="1">
      <c r="A19" s="71" t="s">
        <v>27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614.70000000000005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>
      <c r="A22" s="20" t="s">
        <v>41</v>
      </c>
      <c r="B22" s="3" t="s">
        <v>40</v>
      </c>
      <c r="C22" s="3" t="s">
        <v>4</v>
      </c>
      <c r="D22" s="3">
        <v>14.3</v>
      </c>
      <c r="E22" s="8">
        <f>D22*F20*G20</f>
        <v>26370.630000000005</v>
      </c>
    </row>
    <row r="23" spans="1:7">
      <c r="A23" s="7" t="s">
        <v>36</v>
      </c>
      <c r="B23" s="22" t="s">
        <v>24</v>
      </c>
      <c r="C23" s="3" t="s">
        <v>4</v>
      </c>
      <c r="D23" s="3">
        <v>3.9</v>
      </c>
      <c r="E23" s="8">
        <f>D23*F20*G20</f>
        <v>7191.99</v>
      </c>
    </row>
    <row r="24" spans="1:7">
      <c r="A24" s="23" t="s">
        <v>29</v>
      </c>
      <c r="B24" s="9" t="s">
        <v>63</v>
      </c>
      <c r="C24" s="24" t="s">
        <v>30</v>
      </c>
      <c r="D24" s="3"/>
      <c r="E24" s="8">
        <v>0</v>
      </c>
    </row>
    <row r="25" spans="1:7">
      <c r="A25" s="34"/>
      <c r="B25" s="9"/>
      <c r="C25" s="24"/>
      <c r="D25" s="3"/>
      <c r="E25" s="8"/>
    </row>
    <row r="26" spans="1:7" s="14" customFormat="1" ht="14.25">
      <c r="A26" s="10" t="s">
        <v>31</v>
      </c>
      <c r="B26" s="11"/>
      <c r="C26" s="12"/>
      <c r="D26" s="12"/>
      <c r="E26" s="13">
        <f>SUM(E22:E25)</f>
        <v>33562.620000000003</v>
      </c>
    </row>
    <row r="28" spans="1:7" ht="31.5" customHeight="1">
      <c r="A28" s="72" t="s">
        <v>64</v>
      </c>
      <c r="B28" s="72"/>
      <c r="C28" s="72"/>
      <c r="D28" s="72"/>
      <c r="E28" s="72"/>
    </row>
    <row r="29" spans="1:7" ht="28.5" customHeight="1">
      <c r="A29" s="65" t="s">
        <v>21</v>
      </c>
      <c r="B29" s="65"/>
      <c r="C29" s="65"/>
      <c r="D29" s="65"/>
      <c r="E29" s="65"/>
    </row>
    <row r="30" spans="1:7" ht="17.25" customHeight="1">
      <c r="A30" s="65" t="s">
        <v>20</v>
      </c>
      <c r="B30" s="65"/>
      <c r="C30" s="65"/>
      <c r="D30" s="65"/>
      <c r="E30" s="65"/>
    </row>
    <row r="31" spans="1:7">
      <c r="A31" s="65" t="s">
        <v>32</v>
      </c>
      <c r="B31" s="65"/>
      <c r="C31" s="65"/>
      <c r="D31" s="65"/>
      <c r="E31" s="65"/>
    </row>
    <row r="32" spans="1:7">
      <c r="A32" s="65" t="s">
        <v>18</v>
      </c>
      <c r="B32" s="65"/>
      <c r="C32" s="65"/>
      <c r="D32" s="65"/>
      <c r="E32" s="65"/>
    </row>
    <row r="33" spans="1:5">
      <c r="A33" s="68" t="s">
        <v>5</v>
      </c>
      <c r="B33" s="68"/>
      <c r="C33" s="68"/>
      <c r="D33" s="68"/>
      <c r="E33" s="68"/>
    </row>
    <row r="34" spans="1:5">
      <c r="A34" s="65" t="s">
        <v>18</v>
      </c>
      <c r="B34" s="65"/>
      <c r="C34" s="65"/>
      <c r="D34" s="65"/>
      <c r="E34" s="65"/>
    </row>
    <row r="35" spans="1:5">
      <c r="A35" s="66" t="s">
        <v>28</v>
      </c>
      <c r="B35" s="66"/>
      <c r="C35" s="66"/>
      <c r="D35" s="66"/>
      <c r="E35" s="5"/>
    </row>
    <row r="36" spans="1:5">
      <c r="B36" s="67" t="s">
        <v>19</v>
      </c>
      <c r="C36" s="67"/>
      <c r="D36" s="67"/>
      <c r="E36" s="6" t="s">
        <v>6</v>
      </c>
    </row>
    <row r="37" spans="1:5">
      <c r="A37" s="31"/>
      <c r="B37" s="31"/>
      <c r="C37" s="31"/>
      <c r="D37" s="31"/>
      <c r="E37" s="31"/>
    </row>
    <row r="38" spans="1:5">
      <c r="A38" s="66" t="s">
        <v>53</v>
      </c>
      <c r="B38" s="66"/>
      <c r="C38" s="66"/>
      <c r="D38" s="66"/>
      <c r="E38" s="5"/>
    </row>
    <row r="39" spans="1:5">
      <c r="B39" s="67" t="s">
        <v>19</v>
      </c>
      <c r="C39" s="67"/>
      <c r="D39" s="67"/>
      <c r="E39" s="6" t="s">
        <v>6</v>
      </c>
    </row>
    <row r="41" spans="1:5">
      <c r="A41" s="2" t="s">
        <v>54</v>
      </c>
    </row>
    <row r="42" spans="1:5">
      <c r="A42" s="14" t="s">
        <v>33</v>
      </c>
    </row>
    <row r="43" spans="1:5">
      <c r="A43" s="2" t="s">
        <v>39</v>
      </c>
      <c r="B43" s="15">
        <f>'2кв'!B48</f>
        <v>-33072.308000000005</v>
      </c>
    </row>
    <row r="44" spans="1:5" ht="31.5">
      <c r="A44" s="18" t="s">
        <v>65</v>
      </c>
      <c r="B44" s="16"/>
    </row>
    <row r="45" spans="1:5">
      <c r="A45" s="2" t="s">
        <v>37</v>
      </c>
      <c r="B45" s="16">
        <v>29819.5</v>
      </c>
    </row>
    <row r="46" spans="1:5">
      <c r="A46" s="2" t="s">
        <v>42</v>
      </c>
      <c r="B46" s="16">
        <v>450</v>
      </c>
    </row>
    <row r="47" spans="1:5" ht="30">
      <c r="A47" s="33" t="s">
        <v>35</v>
      </c>
      <c r="B47" s="16">
        <f>E26</f>
        <v>33562.620000000003</v>
      </c>
    </row>
    <row r="48" spans="1:5">
      <c r="A48" s="17" t="s">
        <v>34</v>
      </c>
      <c r="B48" s="15">
        <f>B43+B45+B46-B47</f>
        <v>-36365.428000000007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31" zoomScaleSheetLayoutView="100" workbookViewId="0">
      <selection activeCell="B48" sqref="B48"/>
    </sheetView>
  </sheetViews>
  <sheetFormatPr defaultColWidth="9.140625" defaultRowHeight="15"/>
  <cols>
    <col min="1" max="1" width="33.28515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.75" customHeight="1">
      <c r="A2" s="74" t="s">
        <v>12</v>
      </c>
      <c r="B2" s="75"/>
      <c r="C2" s="75"/>
      <c r="D2" s="75"/>
      <c r="E2" s="75"/>
    </row>
    <row r="3" spans="1:5">
      <c r="A3" s="76" t="s">
        <v>66</v>
      </c>
      <c r="B3" s="76"/>
      <c r="C3" s="76"/>
      <c r="D3" s="76"/>
      <c r="E3" s="76"/>
    </row>
    <row r="4" spans="1:5" s="1" customFormat="1" ht="15.75">
      <c r="A4" s="19" t="s">
        <v>13</v>
      </c>
      <c r="B4" s="4"/>
      <c r="C4" s="4"/>
      <c r="D4" s="80" t="s">
        <v>67</v>
      </c>
      <c r="E4" s="80"/>
    </row>
    <row r="5" spans="1:5">
      <c r="A5" s="36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7" t="s">
        <v>25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5" t="s">
        <v>51</v>
      </c>
      <c r="B9" s="65"/>
      <c r="C9" s="65"/>
      <c r="D9" s="65"/>
      <c r="E9" s="65"/>
    </row>
    <row r="10" spans="1:5" ht="24.75" customHeight="1">
      <c r="A10" s="78" t="s">
        <v>14</v>
      </c>
      <c r="B10" s="79"/>
      <c r="C10" s="79"/>
      <c r="D10" s="79"/>
      <c r="E10" s="79"/>
    </row>
    <row r="11" spans="1:5" ht="31.9" customHeight="1">
      <c r="A11" s="65" t="s">
        <v>52</v>
      </c>
      <c r="B11" s="65"/>
      <c r="C11" s="65"/>
      <c r="D11" s="65"/>
      <c r="E11" s="65"/>
    </row>
    <row r="12" spans="1:5" ht="15.75" customHeight="1">
      <c r="A12" s="69" t="s">
        <v>15</v>
      </c>
      <c r="B12" s="70"/>
      <c r="C12" s="70"/>
      <c r="D12" s="70"/>
      <c r="E12" s="70"/>
    </row>
    <row r="13" spans="1:5" ht="18" customHeight="1">
      <c r="A13" s="65" t="s">
        <v>23</v>
      </c>
      <c r="B13" s="65"/>
      <c r="C13" s="65"/>
      <c r="D13" s="65"/>
      <c r="E13" s="65"/>
    </row>
    <row r="14" spans="1:5" ht="15.75" customHeight="1">
      <c r="A14" s="69" t="s">
        <v>2</v>
      </c>
      <c r="B14" s="70"/>
      <c r="C14" s="70"/>
      <c r="D14" s="70"/>
      <c r="E14" s="70"/>
    </row>
    <row r="15" spans="1:5">
      <c r="A15" s="65" t="s">
        <v>22</v>
      </c>
      <c r="B15" s="65"/>
      <c r="C15" s="65"/>
      <c r="D15" s="65"/>
      <c r="E15" s="65"/>
    </row>
    <row r="16" spans="1:5" ht="10.5" customHeight="1">
      <c r="A16" s="69" t="s">
        <v>16</v>
      </c>
      <c r="B16" s="70"/>
      <c r="C16" s="70"/>
      <c r="D16" s="70"/>
      <c r="E16" s="70"/>
    </row>
    <row r="17" spans="1:7" ht="33" customHeight="1">
      <c r="A17" s="65" t="s">
        <v>17</v>
      </c>
      <c r="B17" s="65"/>
      <c r="C17" s="65"/>
      <c r="D17" s="65"/>
      <c r="E17" s="65"/>
    </row>
    <row r="18" spans="1:7" ht="58.9" customHeight="1">
      <c r="A18" s="65" t="s">
        <v>26</v>
      </c>
      <c r="B18" s="65"/>
      <c r="C18" s="65"/>
      <c r="D18" s="65"/>
      <c r="E18" s="65"/>
    </row>
    <row r="19" spans="1:7" ht="35.25" customHeight="1">
      <c r="A19" s="71" t="s">
        <v>27</v>
      </c>
      <c r="B19" s="71"/>
      <c r="C19" s="71"/>
      <c r="D19" s="71"/>
      <c r="E19" s="71"/>
    </row>
    <row r="20" spans="1:7">
      <c r="A20" s="71"/>
      <c r="B20" s="71"/>
      <c r="C20" s="71"/>
      <c r="D20" s="71"/>
      <c r="E20" s="71"/>
      <c r="F20" s="2">
        <v>614.70000000000005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45">
      <c r="A22" s="20" t="s">
        <v>41</v>
      </c>
      <c r="B22" s="3" t="s">
        <v>40</v>
      </c>
      <c r="C22" s="3" t="s">
        <v>4</v>
      </c>
      <c r="D22" s="3">
        <v>14.3</v>
      </c>
      <c r="E22" s="8">
        <f>D22*F20*G20</f>
        <v>26370.630000000005</v>
      </c>
    </row>
    <row r="23" spans="1:7">
      <c r="A23" s="7" t="s">
        <v>36</v>
      </c>
      <c r="B23" s="22" t="s">
        <v>24</v>
      </c>
      <c r="C23" s="3" t="s">
        <v>4</v>
      </c>
      <c r="D23" s="3">
        <v>3.9</v>
      </c>
      <c r="E23" s="8">
        <f>D23*F20*G20</f>
        <v>7191.99</v>
      </c>
    </row>
    <row r="24" spans="1:7">
      <c r="A24" s="23" t="s">
        <v>29</v>
      </c>
      <c r="B24" s="9" t="s">
        <v>68</v>
      </c>
      <c r="C24" s="24" t="s">
        <v>30</v>
      </c>
      <c r="D24" s="3"/>
      <c r="E24" s="8">
        <v>0</v>
      </c>
    </row>
    <row r="25" spans="1:7" ht="30">
      <c r="A25" s="38" t="s">
        <v>73</v>
      </c>
      <c r="B25" s="9" t="s">
        <v>70</v>
      </c>
      <c r="C25" s="24" t="s">
        <v>30</v>
      </c>
      <c r="D25" s="3"/>
      <c r="E25" s="8">
        <v>17245.55</v>
      </c>
    </row>
    <row r="26" spans="1:7">
      <c r="A26" s="21" t="s">
        <v>69</v>
      </c>
      <c r="B26" s="9" t="s">
        <v>71</v>
      </c>
      <c r="C26" s="24" t="s">
        <v>72</v>
      </c>
      <c r="D26" s="3">
        <v>8</v>
      </c>
      <c r="E26" s="8">
        <f>D26*235.95</f>
        <v>1887.6</v>
      </c>
    </row>
    <row r="27" spans="1:7" s="14" customFormat="1" ht="14.25">
      <c r="A27" s="10" t="s">
        <v>31</v>
      </c>
      <c r="B27" s="11"/>
      <c r="C27" s="12"/>
      <c r="D27" s="12"/>
      <c r="E27" s="13">
        <f>SUM(E22:E26)</f>
        <v>52695.77</v>
      </c>
    </row>
    <row r="29" spans="1:7" ht="31.5" customHeight="1">
      <c r="A29" s="72" t="s">
        <v>100</v>
      </c>
      <c r="B29" s="72"/>
      <c r="C29" s="72"/>
      <c r="D29" s="72"/>
      <c r="E29" s="72"/>
    </row>
    <row r="30" spans="1:7" ht="28.5" customHeight="1">
      <c r="A30" s="65" t="s">
        <v>21</v>
      </c>
      <c r="B30" s="65"/>
      <c r="C30" s="65"/>
      <c r="D30" s="65"/>
      <c r="E30" s="65"/>
    </row>
    <row r="31" spans="1:7" ht="17.25" customHeight="1">
      <c r="A31" s="65" t="s">
        <v>20</v>
      </c>
      <c r="B31" s="65"/>
      <c r="C31" s="65"/>
      <c r="D31" s="65"/>
      <c r="E31" s="65"/>
    </row>
    <row r="32" spans="1:7">
      <c r="A32" s="65" t="s">
        <v>32</v>
      </c>
      <c r="B32" s="65"/>
      <c r="C32" s="65"/>
      <c r="D32" s="65"/>
      <c r="E32" s="65"/>
    </row>
    <row r="33" spans="1:5">
      <c r="A33" s="65" t="s">
        <v>18</v>
      </c>
      <c r="B33" s="65"/>
      <c r="C33" s="65"/>
      <c r="D33" s="65"/>
      <c r="E33" s="65"/>
    </row>
    <row r="34" spans="1:5">
      <c r="A34" s="68" t="s">
        <v>5</v>
      </c>
      <c r="B34" s="68"/>
      <c r="C34" s="68"/>
      <c r="D34" s="68"/>
      <c r="E34" s="68"/>
    </row>
    <row r="35" spans="1:5">
      <c r="A35" s="65" t="s">
        <v>18</v>
      </c>
      <c r="B35" s="65"/>
      <c r="C35" s="65"/>
      <c r="D35" s="65"/>
      <c r="E35" s="65"/>
    </row>
    <row r="36" spans="1:5">
      <c r="A36" s="66" t="s">
        <v>28</v>
      </c>
      <c r="B36" s="66"/>
      <c r="C36" s="66"/>
      <c r="D36" s="66"/>
      <c r="E36" s="5"/>
    </row>
    <row r="37" spans="1:5">
      <c r="B37" s="67" t="s">
        <v>19</v>
      </c>
      <c r="C37" s="67"/>
      <c r="D37" s="67"/>
      <c r="E37" s="6" t="s">
        <v>6</v>
      </c>
    </row>
    <row r="38" spans="1:5">
      <c r="A38" s="35"/>
      <c r="B38" s="35"/>
      <c r="C38" s="35"/>
      <c r="D38" s="35"/>
      <c r="E38" s="35"/>
    </row>
    <row r="39" spans="1:5">
      <c r="A39" s="66" t="s">
        <v>53</v>
      </c>
      <c r="B39" s="66"/>
      <c r="C39" s="66"/>
      <c r="D39" s="66"/>
      <c r="E39" s="5"/>
    </row>
    <row r="40" spans="1:5">
      <c r="B40" s="67" t="s">
        <v>19</v>
      </c>
      <c r="C40" s="67"/>
      <c r="D40" s="67"/>
      <c r="E40" s="6" t="s">
        <v>6</v>
      </c>
    </row>
    <row r="42" spans="1:5">
      <c r="A42" s="2" t="s">
        <v>54</v>
      </c>
    </row>
    <row r="43" spans="1:5">
      <c r="A43" s="14" t="s">
        <v>33</v>
      </c>
    </row>
    <row r="44" spans="1:5">
      <c r="A44" s="2" t="s">
        <v>39</v>
      </c>
      <c r="B44" s="15">
        <f>'3кв'!B48</f>
        <v>-36365.428000000007</v>
      </c>
    </row>
    <row r="45" spans="1:5" ht="31.5">
      <c r="A45" s="18" t="s">
        <v>65</v>
      </c>
      <c r="B45" s="16"/>
    </row>
    <row r="46" spans="1:5">
      <c r="A46" s="2" t="s">
        <v>37</v>
      </c>
      <c r="B46" s="16">
        <v>31213.29</v>
      </c>
    </row>
    <row r="47" spans="1:5">
      <c r="A47" s="2" t="s">
        <v>42</v>
      </c>
      <c r="B47" s="16">
        <v>450</v>
      </c>
    </row>
    <row r="48" spans="1:5" ht="30">
      <c r="A48" s="37" t="s">
        <v>35</v>
      </c>
      <c r="B48" s="16">
        <f>E27</f>
        <v>52695.77</v>
      </c>
    </row>
    <row r="49" spans="1:2">
      <c r="A49" s="17" t="s">
        <v>34</v>
      </c>
      <c r="B49" s="15">
        <f>B44+B46+B47-B48</f>
        <v>-57397.908000000003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topLeftCell="A16" zoomScaleSheetLayoutView="100" workbookViewId="0">
      <selection activeCell="A30" sqref="A30:XFD30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2" t="s">
        <v>74</v>
      </c>
      <c r="B1" s="82"/>
      <c r="C1" s="82"/>
      <c r="D1" s="39"/>
    </row>
    <row r="2" spans="1:5" ht="15.75">
      <c r="A2" s="83" t="s">
        <v>75</v>
      </c>
      <c r="B2" s="83"/>
      <c r="C2" s="83"/>
      <c r="D2" s="40"/>
    </row>
    <row r="3" spans="1:5" ht="15.75">
      <c r="A3" s="83" t="s">
        <v>76</v>
      </c>
      <c r="B3" s="83"/>
      <c r="C3" s="83"/>
      <c r="D3" s="40"/>
    </row>
    <row r="4" spans="1:5" ht="15.75">
      <c r="A4" s="82" t="s">
        <v>98</v>
      </c>
      <c r="B4" s="82"/>
      <c r="C4" s="82"/>
      <c r="D4" s="39"/>
    </row>
    <row r="5" spans="1:5" ht="15.75">
      <c r="A5" s="84"/>
      <c r="B5" s="84"/>
      <c r="C5" s="84"/>
      <c r="D5" s="1"/>
    </row>
    <row r="6" spans="1:5" ht="15.75">
      <c r="A6" s="40"/>
      <c r="B6" s="41" t="s">
        <v>77</v>
      </c>
      <c r="C6" s="42">
        <f>'1кв'!B44</f>
        <v>1502.04</v>
      </c>
      <c r="D6" s="43"/>
    </row>
    <row r="7" spans="1:5" ht="15.75">
      <c r="A7" s="44" t="s">
        <v>78</v>
      </c>
      <c r="B7" s="41" t="s">
        <v>101</v>
      </c>
      <c r="C7" s="42"/>
      <c r="D7" s="43"/>
    </row>
    <row r="8" spans="1:5" ht="15.75">
      <c r="B8" s="45" t="s">
        <v>79</v>
      </c>
      <c r="C8" s="46">
        <f>'1кв'!B46+'2кв'!B45+'3кв'!B45+'4кв'!B46</f>
        <v>119188.67000000001</v>
      </c>
      <c r="D8" s="47"/>
    </row>
    <row r="9" spans="1:5" ht="30">
      <c r="B9" s="20" t="s">
        <v>80</v>
      </c>
      <c r="C9" s="46">
        <f>'1кв'!B47+'2кв'!B46+'3кв'!B46+'4кв'!B47</f>
        <v>1800</v>
      </c>
      <c r="D9" s="47"/>
    </row>
    <row r="10" spans="1:5" ht="15.75">
      <c r="A10" s="48"/>
      <c r="B10" s="45" t="s">
        <v>81</v>
      </c>
      <c r="C10" s="49">
        <f>SUM(C8:C9)</f>
        <v>120988.67000000001</v>
      </c>
      <c r="D10" s="43"/>
    </row>
    <row r="11" spans="1:5" ht="15.75">
      <c r="A11" s="1"/>
      <c r="B11" s="81"/>
      <c r="C11" s="81"/>
      <c r="D11" s="50"/>
    </row>
    <row r="12" spans="1:5" ht="15.75">
      <c r="A12" s="51" t="s">
        <v>82</v>
      </c>
      <c r="B12" s="52" t="s">
        <v>83</v>
      </c>
      <c r="C12" s="53">
        <f>'1кв'!E22+'2кв'!E22+'3кв'!E22+'4кв'!E22</f>
        <v>101573.02800000002</v>
      </c>
      <c r="D12" s="50"/>
    </row>
    <row r="13" spans="1:5" ht="15.75">
      <c r="A13" s="51"/>
      <c r="B13" s="7" t="s">
        <v>36</v>
      </c>
      <c r="C13" s="53">
        <f>'1кв'!E23+'2кв'!E23+'3кв'!E23+'4кв'!E23</f>
        <v>27661.5</v>
      </c>
      <c r="D13" s="50"/>
    </row>
    <row r="14" spans="1:5" ht="30">
      <c r="A14" s="51"/>
      <c r="B14" s="7" t="s">
        <v>84</v>
      </c>
      <c r="C14" s="53">
        <f>'[1]1кв'!E24</f>
        <v>2372.2799999999997</v>
      </c>
      <c r="D14" s="50"/>
    </row>
    <row r="15" spans="1:5" ht="15.75">
      <c r="A15" s="1"/>
      <c r="B15" s="7" t="s">
        <v>29</v>
      </c>
      <c r="C15" s="53">
        <f>'1кв'!E25+'2кв'!E24+'3кв'!E24+'4кв'!E24</f>
        <v>56.06</v>
      </c>
      <c r="D15" s="50"/>
      <c r="E15" s="54"/>
    </row>
    <row r="16" spans="1:5" ht="15.75">
      <c r="A16" s="51"/>
      <c r="B16" s="55" t="s">
        <v>99</v>
      </c>
      <c r="C16" s="56">
        <f>3*218.47+8*235.95</f>
        <v>2543.0099999999998</v>
      </c>
      <c r="D16" s="50"/>
    </row>
    <row r="17" spans="1:5" ht="15.75">
      <c r="A17" s="51"/>
      <c r="B17" s="57" t="s">
        <v>85</v>
      </c>
      <c r="C17" s="56">
        <f>SUM(C19:C20)</f>
        <v>45682.74</v>
      </c>
      <c r="D17" s="50"/>
    </row>
    <row r="18" spans="1:5" ht="15.75">
      <c r="A18" s="51"/>
      <c r="B18" s="57" t="s">
        <v>86</v>
      </c>
      <c r="C18" s="58"/>
      <c r="D18" s="50"/>
    </row>
    <row r="19" spans="1:5" ht="15.75">
      <c r="A19" s="51"/>
      <c r="B19" s="34" t="s">
        <v>58</v>
      </c>
      <c r="C19" s="59">
        <f>'2кв'!E25</f>
        <v>28437.19</v>
      </c>
      <c r="D19" s="50"/>
    </row>
    <row r="20" spans="1:5" ht="15.75">
      <c r="A20" s="51"/>
      <c r="B20" s="38" t="s">
        <v>73</v>
      </c>
      <c r="C20" s="59">
        <f>'4кв'!E25</f>
        <v>17245.55</v>
      </c>
      <c r="D20" s="50"/>
    </row>
    <row r="21" spans="1:5" ht="15.75">
      <c r="A21" s="1"/>
      <c r="B21" s="60" t="s">
        <v>87</v>
      </c>
      <c r="C21" s="61">
        <f>SUM(C12:C17)</f>
        <v>179888.61800000002</v>
      </c>
      <c r="D21" s="50"/>
      <c r="E21" s="54"/>
    </row>
    <row r="22" spans="1:5" ht="15.75">
      <c r="A22" s="1"/>
      <c r="B22" s="62" t="s">
        <v>88</v>
      </c>
      <c r="C22" s="61">
        <f>C6+C10-C21</f>
        <v>-57397.90800000001</v>
      </c>
      <c r="D22" s="50"/>
    </row>
    <row r="23" spans="1:5" ht="15.75">
      <c r="A23" s="1"/>
      <c r="B23" s="44"/>
      <c r="C23" s="44"/>
      <c r="D23" s="50"/>
    </row>
    <row r="24" spans="1:5" ht="15.75">
      <c r="A24" s="1"/>
      <c r="B24" s="63" t="s">
        <v>89</v>
      </c>
      <c r="C24" s="63"/>
      <c r="D24" s="50"/>
    </row>
    <row r="25" spans="1:5" ht="15.75">
      <c r="A25" s="1"/>
      <c r="B25" s="63" t="s">
        <v>90</v>
      </c>
      <c r="C25" s="63">
        <v>92529.96</v>
      </c>
      <c r="D25" s="50"/>
    </row>
    <row r="26" spans="1:5" ht="15.75">
      <c r="A26" s="1"/>
      <c r="B26" s="64" t="s">
        <v>91</v>
      </c>
      <c r="C26" s="64">
        <v>112755.25</v>
      </c>
      <c r="D26" s="50"/>
    </row>
    <row r="27" spans="1:5" ht="15.75">
      <c r="A27" s="1"/>
      <c r="B27" s="63" t="s">
        <v>92</v>
      </c>
      <c r="C27" s="63">
        <f>C26-C25</f>
        <v>20225.289999999994</v>
      </c>
      <c r="D27" s="50"/>
    </row>
    <row r="28" spans="1:5" ht="15.75">
      <c r="A28" s="1"/>
      <c r="B28" s="44"/>
      <c r="C28" s="44"/>
      <c r="D28" s="50"/>
    </row>
    <row r="29" spans="1:5" ht="15.75">
      <c r="A29" s="1"/>
      <c r="B29" s="44"/>
      <c r="C29" s="44"/>
      <c r="D29" s="50"/>
    </row>
    <row r="30" spans="1:5" ht="15.75">
      <c r="A30" s="1"/>
      <c r="B30" s="44"/>
      <c r="C30" s="44"/>
      <c r="D30" s="50"/>
    </row>
    <row r="31" spans="1:5" ht="15.75">
      <c r="A31" s="1"/>
      <c r="B31" s="44"/>
      <c r="C31" s="44"/>
      <c r="D31" s="50"/>
    </row>
    <row r="32" spans="1:5" ht="15.75">
      <c r="A32" s="1" t="s">
        <v>93</v>
      </c>
      <c r="B32" s="44" t="s">
        <v>94</v>
      </c>
      <c r="C32" s="44"/>
      <c r="D32" s="50"/>
    </row>
    <row r="33" spans="1:4" ht="15.75">
      <c r="A33" s="1"/>
      <c r="B33" s="44" t="s">
        <v>95</v>
      </c>
      <c r="C33" s="44"/>
      <c r="D33" s="50"/>
    </row>
    <row r="34" spans="1:4" ht="15.75">
      <c r="A34" s="1"/>
      <c r="B34" s="44" t="s">
        <v>96</v>
      </c>
      <c r="C34" s="44"/>
      <c r="D34" s="50"/>
    </row>
    <row r="35" spans="1:4" ht="15.75">
      <c r="A35" s="1"/>
      <c r="B35" s="44"/>
      <c r="C35" s="44"/>
      <c r="D35" s="50"/>
    </row>
    <row r="36" spans="1:4" ht="15.75">
      <c r="A36" s="1"/>
      <c r="B36" s="44"/>
      <c r="C36" s="44"/>
      <c r="D36" s="50"/>
    </row>
    <row r="37" spans="1:4" ht="15.75">
      <c r="A37" s="1"/>
      <c r="B37" s="44" t="s">
        <v>97</v>
      </c>
      <c r="C37" s="44"/>
      <c r="D37" s="50"/>
    </row>
    <row r="38" spans="1:4" ht="15.75">
      <c r="A38" s="1"/>
      <c r="B38" s="44"/>
      <c r="C38" s="44"/>
      <c r="D38" s="50"/>
    </row>
    <row r="39" spans="1:4" ht="15.75">
      <c r="A39" s="1"/>
      <c r="B39" s="44"/>
      <c r="C39" s="44"/>
      <c r="D39" s="50"/>
    </row>
    <row r="40" spans="1:4" ht="15.75">
      <c r="A40" s="1"/>
      <c r="B40" s="44"/>
      <c r="C40" s="44"/>
      <c r="D40" s="50"/>
    </row>
    <row r="41" spans="1:4" ht="15.75">
      <c r="A41" s="1"/>
      <c r="B41" s="44"/>
      <c r="C41" s="44"/>
      <c r="D41" s="50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2023-03-02T10:36:45Z</dcterms:modified>
</cp:coreProperties>
</file>