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19410" windowHeight="11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externalReferences>
    <externalReference r:id="rId6"/>
  </externalReferences>
  <definedNames>
    <definedName name="_edn1" localSheetId="0">'1кв'!$A$65</definedName>
    <definedName name="_edn1" localSheetId="1">'2кв'!$A$65</definedName>
    <definedName name="_edn1" localSheetId="2">'3кв'!$A$65</definedName>
    <definedName name="_edn1" localSheetId="3">'4кв'!$A$68</definedName>
    <definedName name="_edn2" localSheetId="0">'1кв'!$A$67</definedName>
    <definedName name="_edn2" localSheetId="1">'2кв'!$A$67</definedName>
    <definedName name="_edn2" localSheetId="2">'3кв'!$A$67</definedName>
    <definedName name="_edn2" localSheetId="3">'4кв'!$A$70</definedName>
    <definedName name="_edn3" localSheetId="0">'1кв'!$A$68</definedName>
    <definedName name="_edn3" localSheetId="1">'2кв'!$A$68</definedName>
    <definedName name="_edn3" localSheetId="2">'3кв'!$A$68</definedName>
    <definedName name="_edn3" localSheetId="3">'4кв'!$A$71</definedName>
    <definedName name="_edn4" localSheetId="0">'1кв'!$A$69</definedName>
    <definedName name="_edn4" localSheetId="1">'2кв'!$A$69</definedName>
    <definedName name="_edn4" localSheetId="2">'3кв'!$A$69</definedName>
    <definedName name="_edn4" localSheetId="3">'4кв'!$A$72</definedName>
    <definedName name="_ednref1" localSheetId="0">'1кв'!#REF!</definedName>
    <definedName name="_ednref1" localSheetId="1">'2кв'!#REF!</definedName>
    <definedName name="_ednref1" localSheetId="2">'3кв'!#REF!</definedName>
    <definedName name="_ednref1" localSheetId="3">'4кв'!#REF!</definedName>
    <definedName name="_ednref2" localSheetId="0">'1кв'!#REF!</definedName>
    <definedName name="_ednref2" localSheetId="1">'2кв'!#REF!</definedName>
    <definedName name="_ednref2" localSheetId="2">'3кв'!#REF!</definedName>
    <definedName name="_ednref2" localSheetId="3">'4кв'!#REF!</definedName>
    <definedName name="_ednref3" localSheetId="0">'1кв'!#REF!</definedName>
    <definedName name="_ednref3" localSheetId="1">'2кв'!#REF!</definedName>
    <definedName name="_ednref3" localSheetId="2">'3кв'!#REF!</definedName>
    <definedName name="_ednref3" localSheetId="3">'4кв'!#REF!</definedName>
    <definedName name="_ednref4" localSheetId="0">'1кв'!#REF!</definedName>
    <definedName name="_ednref4" localSheetId="1">'2кв'!#REF!</definedName>
    <definedName name="_ednref4" localSheetId="2">'3кв'!#REF!</definedName>
    <definedName name="_ednref4" localSheetId="3">'4кв'!#REF!</definedName>
    <definedName name="_xlnm.Print_Area" localSheetId="0">'1кв'!$A$1:$E$48</definedName>
    <definedName name="_xlnm.Print_Area" localSheetId="1">'2кв'!$A$1:$E$48</definedName>
    <definedName name="_xlnm.Print_Area" localSheetId="2">'3кв'!$A$1:$E$48</definedName>
    <definedName name="_xlnm.Print_Area" localSheetId="3">'4кв'!$A$1:$E$51</definedName>
    <definedName name="_xlnm.Print_Area" localSheetId="4">отчет!$A$1:$C$45</definedName>
  </definedNames>
  <calcPr calcId="124519"/>
</workbook>
</file>

<file path=xl/calcChain.xml><?xml version="1.0" encoding="utf-8"?>
<calcChain xmlns="http://schemas.openxmlformats.org/spreadsheetml/2006/main">
  <c r="C26" i="20"/>
  <c r="D27"/>
  <c r="B48" i="19"/>
  <c r="E30"/>
  <c r="C15" i="20" l="1"/>
  <c r="C14"/>
  <c r="C16"/>
  <c r="C23"/>
  <c r="C22"/>
  <c r="C21"/>
  <c r="C13"/>
  <c r="C12"/>
  <c r="C8"/>
  <c r="C6"/>
  <c r="C33"/>
  <c r="C20"/>
  <c r="C19"/>
  <c r="C17" s="1"/>
  <c r="C9"/>
  <c r="C10" s="1"/>
  <c r="C27" l="1"/>
  <c r="C28" s="1"/>
  <c r="B46" i="19" l="1"/>
  <c r="E29"/>
  <c r="B49"/>
  <c r="E23"/>
  <c r="E22"/>
  <c r="B50" l="1"/>
  <c r="B51" s="1"/>
  <c r="B43" i="18"/>
  <c r="B46"/>
  <c r="E23"/>
  <c r="E22"/>
  <c r="E27" l="1"/>
  <c r="B47" s="1"/>
  <c r="B48" s="1"/>
  <c r="B43" i="17"/>
  <c r="E27"/>
  <c r="E26"/>
  <c r="E25"/>
  <c r="B46"/>
  <c r="E23"/>
  <c r="E22"/>
  <c r="B47" l="1"/>
  <c r="B48" s="1"/>
  <c r="B45" i="16"/>
  <c r="B46" l="1"/>
  <c r="E24"/>
  <c r="E23"/>
  <c r="E22"/>
  <c r="E27" l="1"/>
  <c r="B47" s="1"/>
  <c r="B48" s="1"/>
</calcChain>
</file>

<file path=xl/sharedStrings.xml><?xml version="1.0" encoding="utf-8"?>
<sst xmlns="http://schemas.openxmlformats.org/spreadsheetml/2006/main" count="281" uniqueCount="111">
  <si>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</si>
  <si>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</si>
  <si>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</si>
  <si>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</si>
  <si>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</si>
  <si>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</si>
  <si>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</si>
  <si>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</si>
  <si>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</si>
  <si>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</si>
  <si>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</si>
  <si>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</si>
  <si>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</si>
  <si>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</si>
  <si>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</si>
  <si>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</si>
  <si>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</si>
  <si>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</si>
  <si>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</si>
  <si>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</si>
  <si>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</si>
  <si>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</si>
  <si>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</si>
  <si>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2а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</si>
  <si>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</si>
  <si>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</si>
  <si>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</si>
  <si>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</si>
  <si>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</si>
  <si>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</si>
  <si>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</si>
  <si>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</si>
  <si>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</si>
  <si>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</si>
  <si>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определена приложением № 9 к договору </t>
  </si>
  <si>
    <t>Оплачено , руб</t>
  </si>
  <si>
    <t>Расходы по содержанию и тек.ремонту, руб.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</si>
  <si>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</si>
  <si>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>Общая площадь квартир - 631,4 м2</t>
  </si>
  <si>
    <t xml:space="preserve">Общехозяйственные расходы </t>
  </si>
  <si>
    <t xml:space="preserve">Итого остаток на конец  квартала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</si>
  <si>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Дейтиной Жанны Викторовны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</si>
  <si>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№68 от 14.08.2018 г.</t>
    </r>
  </si>
  <si>
    <t xml:space="preserve">Остаток на начало квартала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</si>
  <si>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Дейтиной Ж.В.</t>
    </r>
  </si>
  <si>
    <t>Услуги по содержанию многоквартирного дома</t>
  </si>
  <si>
    <t>Интернет Квант-телеком</t>
  </si>
  <si>
    <t>Предъявлено населению 39778,2 руб.</t>
  </si>
  <si>
    <t xml:space="preserve">Обработка подъездов хлорсодержащими растворами опрыскивание 1 раз в неделю </t>
  </si>
  <si>
    <t>за 1 квартал 2022 года</t>
  </si>
  <si>
    <t>"31" 03 2022 г.</t>
  </si>
  <si>
    <t>замена почтовых ящиков (смета)</t>
  </si>
  <si>
    <t>январь</t>
  </si>
  <si>
    <t xml:space="preserve">           2. Всего за период с "01" 01 2022 г. по "31" 03 2022 г. выполнено работ (оказано услуг) на общую сумму тридцать пять тысяч триста пятьдесят три рубля 42 копейки</t>
  </si>
  <si>
    <t>за 2 квартал 2022 года</t>
  </si>
  <si>
    <t>"30" 06 2022 г.</t>
  </si>
  <si>
    <t>Установка стенда на дет.площадке</t>
  </si>
  <si>
    <t>май</t>
  </si>
  <si>
    <t>Реконструкция качелей</t>
  </si>
  <si>
    <t xml:space="preserve">           2. Всего за период с "01" 04 2022 г. по "30" 06 2022 г. выполнено работ (оказано услуг) на общую сумму двадцать восемь тысяч семьсот одиннадцать рублей 61 копейка</t>
  </si>
  <si>
    <t>за 3 квартал 2022 года</t>
  </si>
  <si>
    <t>"30" 09 2022 г.</t>
  </si>
  <si>
    <t>3 квартал</t>
  </si>
  <si>
    <t>июль</t>
  </si>
  <si>
    <t>Окраска газовых труб (смета)</t>
  </si>
  <si>
    <t xml:space="preserve">           2. Всего за период с "01" 07 2022 г. по "30" 09 2022 г. выполнено работ (оказано услуг) на общую сумму тридцать шесть тысяч триста двадцать восемь рублей 17 копеек</t>
  </si>
  <si>
    <t>за 4 квартал 2022 года</t>
  </si>
  <si>
    <t>"31" 12 2022 г.</t>
  </si>
  <si>
    <t>4 квартал</t>
  </si>
  <si>
    <t>Окраска труб (смета)</t>
  </si>
  <si>
    <t>Ремонт панелей (смета)</t>
  </si>
  <si>
    <t>Ремонт побелки (смета)</t>
  </si>
  <si>
    <t>Устранение затечностей, ремонт ступеней частично (кв.1)</t>
  </si>
  <si>
    <t>ноябрь</t>
  </si>
  <si>
    <t>ч/ч</t>
  </si>
  <si>
    <t>Уборка подвала (смета)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</si>
  <si>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</si>
  <si>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</si>
  <si>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</si>
  <si>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</si>
  <si>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</si>
  <si>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 xml:space="preserve">Начислено всего </t>
  </si>
  <si>
    <t>Оплачено в текущем периоде по квитанциям</t>
  </si>
  <si>
    <t>Оплачено за размещение оборудования в МОП интернет Квант-телеком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</si>
  <si>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</si>
  <si>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</si>
  <si>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</si>
  <si>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</si>
  <si>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</si>
  <si>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</si>
  <si>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</si>
  <si>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</si>
  <si>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</si>
  <si>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</si>
  <si>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</si>
  <si>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</si>
  <si>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</si>
  <si>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</si>
  <si>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</si>
  <si>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</si>
  <si>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ул.Гагарина, д.2а</t>
  </si>
  <si>
    <t>Непредвиденные работы 8ч/ч</t>
  </si>
  <si>
    <t>*Установка стенда на дет.площадке (кальк)</t>
  </si>
  <si>
    <t>*Реконструкция качелей (кальк)</t>
  </si>
  <si>
    <t>*замена почтовых ящиков (смета)</t>
  </si>
  <si>
    <t>*Окраска газовых труб (смета)</t>
  </si>
  <si>
    <t>*Уборка подвала (смета)</t>
  </si>
  <si>
    <t>*Окраска труб (смета)</t>
  </si>
  <si>
    <t>*Ремонт панелей (смета)</t>
  </si>
  <si>
    <t>*Ремонт побелки (смета)</t>
  </si>
  <si>
    <t xml:space="preserve">           2. Всего за период с "01" 10 2022 г. по "31" 12 2022 г. выполнено работ (оказано услуг) на общую сумму тридцать пять тысяч семьсот тридцать шесть рублей 87 копеек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</si>
</sst>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5" fillId="0" borderId="0"/>
    <xf numFmtId="0" fontId="18" fillId="0" borderId="0"/>
    <xf numFmtId="0" fontId="19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1" applyFont="1"/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39" fontId="8" fillId="0" borderId="0" xfId="0" applyNumberFormat="1" applyFont="1"/>
    <xf numFmtId="39" fontId="8" fillId="0" borderId="0" xfId="1" applyNumberFormat="1" applyFont="1"/>
    <xf numFmtId="43" fontId="4" fillId="0" borderId="0" xfId="1" applyFont="1" applyAlignment="1">
      <alignment horizontal="right"/>
    </xf>
    <xf numFmtId="0" fontId="14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4" xfId="0" applyFont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4" fillId="2" borderId="1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g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  <sheetName val="Лист2"/>
    </sheetNames>
    <sheetDataSet>
      <sheetData sheetId="0">
        <row r="47">
          <cell r="B47">
            <v>300</v>
          </cell>
        </row>
      </sheetData>
      <sheetData sheetId="1">
        <row r="49">
          <cell r="B49">
            <v>300</v>
          </cell>
        </row>
      </sheetData>
      <sheetData sheetId="2">
        <row r="47">
          <cell r="B47">
            <v>300</v>
          </cell>
        </row>
      </sheetData>
      <sheetData sheetId="3">
        <row r="50">
          <cell r="B50">
            <v>300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25" zoomScaleSheetLayoutView="100" workbookViewId="0">
      <selection activeCell="A26" sqref="A26"/>
    </sheetView>
  </sheetViews>
  <sheetFormatPr defaultColWidth="9.140625" defaultRowHeight="1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2.25" customHeight="1">
      <c r="A2" s="73" t="s">
        <v>12</v>
      </c>
      <c r="B2" s="74"/>
      <c r="C2" s="74"/>
      <c r="D2" s="74"/>
      <c r="E2" s="74"/>
    </row>
    <row r="3" spans="1:5">
      <c r="A3" s="75" t="s">
        <v>49</v>
      </c>
      <c r="B3" s="75"/>
      <c r="C3" s="75"/>
      <c r="D3" s="75"/>
      <c r="E3" s="75"/>
    </row>
    <row r="4" spans="1:5" s="1" customFormat="1" ht="17.25" customHeight="1">
      <c r="A4" s="27" t="s">
        <v>13</v>
      </c>
      <c r="B4" s="4"/>
      <c r="C4" s="4"/>
      <c r="D4" s="76" t="s">
        <v>50</v>
      </c>
      <c r="E4" s="76"/>
    </row>
    <row r="5" spans="1:5" ht="8.25" customHeight="1">
      <c r="A5" s="25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77" t="s">
        <v>23</v>
      </c>
      <c r="B7" s="77"/>
      <c r="C7" s="77"/>
      <c r="D7" s="77"/>
      <c r="E7" s="77"/>
    </row>
    <row r="8" spans="1:5">
      <c r="A8" s="78" t="s">
        <v>1</v>
      </c>
      <c r="B8" s="78"/>
      <c r="C8" s="78"/>
      <c r="D8" s="78"/>
      <c r="E8" s="78"/>
    </row>
    <row r="9" spans="1:5" ht="18" customHeight="1">
      <c r="A9" s="79" t="s">
        <v>41</v>
      </c>
      <c r="B9" s="79"/>
      <c r="C9" s="79"/>
      <c r="D9" s="79"/>
      <c r="E9" s="79"/>
    </row>
    <row r="10" spans="1:5" ht="22.5" customHeight="1">
      <c r="A10" s="80" t="s">
        <v>14</v>
      </c>
      <c r="B10" s="81"/>
      <c r="C10" s="81"/>
      <c r="D10" s="81"/>
      <c r="E10" s="81"/>
    </row>
    <row r="11" spans="1:5" ht="30.75" customHeight="1">
      <c r="A11" s="71" t="s">
        <v>42</v>
      </c>
      <c r="B11" s="71"/>
      <c r="C11" s="71"/>
      <c r="D11" s="71"/>
      <c r="E11" s="71"/>
    </row>
    <row r="12" spans="1:5">
      <c r="A12" s="78" t="s">
        <v>15</v>
      </c>
      <c r="B12" s="82"/>
      <c r="C12" s="82"/>
      <c r="D12" s="82"/>
      <c r="E12" s="82"/>
    </row>
    <row r="13" spans="1:5">
      <c r="A13" s="71" t="s">
        <v>22</v>
      </c>
      <c r="B13" s="71"/>
      <c r="C13" s="71"/>
      <c r="D13" s="71"/>
      <c r="E13" s="71"/>
    </row>
    <row r="14" spans="1:5" ht="11.25" customHeight="1">
      <c r="A14" s="78" t="s">
        <v>2</v>
      </c>
      <c r="B14" s="82"/>
      <c r="C14" s="82"/>
      <c r="D14" s="82"/>
      <c r="E14" s="82"/>
    </row>
    <row r="15" spans="1:5">
      <c r="A15" s="71" t="s">
        <v>21</v>
      </c>
      <c r="B15" s="71"/>
      <c r="C15" s="71"/>
      <c r="D15" s="71"/>
      <c r="E15" s="71"/>
    </row>
    <row r="16" spans="1:5" ht="10.5" customHeight="1">
      <c r="A16" s="78" t="s">
        <v>16</v>
      </c>
      <c r="B16" s="82"/>
      <c r="C16" s="82"/>
      <c r="D16" s="82"/>
      <c r="E16" s="82"/>
    </row>
    <row r="17" spans="1:7" ht="30.75" customHeight="1">
      <c r="A17" s="71" t="s">
        <v>37</v>
      </c>
      <c r="B17" s="71"/>
      <c r="C17" s="71"/>
      <c r="D17" s="71"/>
      <c r="E17" s="71"/>
    </row>
    <row r="18" spans="1:7" ht="63.75" customHeight="1">
      <c r="A18" s="71" t="s">
        <v>24</v>
      </c>
      <c r="B18" s="71"/>
      <c r="C18" s="71"/>
      <c r="D18" s="71"/>
      <c r="E18" s="71"/>
    </row>
    <row r="19" spans="1:7" ht="33.75" customHeight="1">
      <c r="A19" s="84" t="s">
        <v>25</v>
      </c>
      <c r="B19" s="84"/>
      <c r="C19" s="84"/>
      <c r="D19" s="84"/>
      <c r="E19" s="84"/>
    </row>
    <row r="20" spans="1:7">
      <c r="A20" s="84"/>
      <c r="B20" s="84"/>
      <c r="C20" s="84"/>
      <c r="D20" s="84"/>
      <c r="E20" s="84"/>
      <c r="F20" s="2">
        <v>631.4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34</v>
      </c>
      <c r="C22" s="3" t="s">
        <v>4</v>
      </c>
      <c r="D22" s="3">
        <v>9.4700000000000006</v>
      </c>
      <c r="E22" s="8">
        <f>D22*F20*G20</f>
        <v>17938.074000000001</v>
      </c>
    </row>
    <row r="23" spans="1:7">
      <c r="A23" s="7" t="s">
        <v>39</v>
      </c>
      <c r="B23" s="9" t="s">
        <v>26</v>
      </c>
      <c r="C23" s="3" t="s">
        <v>4</v>
      </c>
      <c r="D23" s="3">
        <v>3.6</v>
      </c>
      <c r="E23" s="8">
        <f>D23*F20*G20</f>
        <v>6819.12</v>
      </c>
    </row>
    <row r="24" spans="1:7" ht="60" customHeight="1">
      <c r="A24" s="7" t="s">
        <v>48</v>
      </c>
      <c r="B24" s="9" t="s">
        <v>29</v>
      </c>
      <c r="C24" s="3" t="s">
        <v>4</v>
      </c>
      <c r="D24" s="3"/>
      <c r="E24" s="8">
        <f>798.31*3</f>
        <v>2394.9299999999998</v>
      </c>
    </row>
    <row r="25" spans="1:7">
      <c r="A25" s="7" t="s">
        <v>28</v>
      </c>
      <c r="B25" s="9" t="s">
        <v>29</v>
      </c>
      <c r="C25" s="3" t="s">
        <v>30</v>
      </c>
      <c r="D25" s="3"/>
      <c r="E25" s="8">
        <v>70</v>
      </c>
    </row>
    <row r="26" spans="1:7">
      <c r="A26" s="23" t="s">
        <v>51</v>
      </c>
      <c r="B26" s="9" t="s">
        <v>52</v>
      </c>
      <c r="C26" s="3" t="s">
        <v>30</v>
      </c>
      <c r="D26" s="3"/>
      <c r="E26" s="8">
        <v>8131.3</v>
      </c>
    </row>
    <row r="27" spans="1:7">
      <c r="A27" s="10" t="s">
        <v>31</v>
      </c>
      <c r="B27" s="11"/>
      <c r="C27" s="12"/>
      <c r="D27" s="12"/>
      <c r="E27" s="13">
        <f>SUM(E22:E26)</f>
        <v>35353.423999999999</v>
      </c>
    </row>
    <row r="29" spans="1:7" ht="37.15" customHeight="1">
      <c r="A29" s="85" t="s">
        <v>53</v>
      </c>
      <c r="B29" s="85"/>
      <c r="C29" s="85"/>
      <c r="D29" s="85"/>
      <c r="E29" s="85"/>
    </row>
    <row r="30" spans="1:7" ht="28.9" customHeight="1">
      <c r="A30" s="71" t="s">
        <v>20</v>
      </c>
      <c r="B30" s="71"/>
      <c r="C30" s="71"/>
      <c r="D30" s="71"/>
      <c r="E30" s="71"/>
    </row>
    <row r="31" spans="1:7">
      <c r="A31" s="71" t="s">
        <v>19</v>
      </c>
      <c r="B31" s="71"/>
      <c r="C31" s="71"/>
      <c r="D31" s="71"/>
      <c r="E31" s="71"/>
    </row>
    <row r="32" spans="1:7" s="14" customFormat="1" ht="31.15" customHeight="1">
      <c r="A32" s="71" t="s">
        <v>32</v>
      </c>
      <c r="B32" s="71"/>
      <c r="C32" s="71"/>
      <c r="D32" s="71"/>
      <c r="E32" s="71"/>
    </row>
    <row r="33" spans="1:5" ht="21.6" customHeight="1">
      <c r="A33" s="83" t="s">
        <v>5</v>
      </c>
      <c r="B33" s="83"/>
      <c r="C33" s="83"/>
      <c r="D33" s="83"/>
      <c r="E33" s="83"/>
    </row>
    <row r="34" spans="1:5" ht="30" customHeight="1">
      <c r="A34" s="71" t="s">
        <v>17</v>
      </c>
      <c r="B34" s="71"/>
      <c r="C34" s="71"/>
      <c r="D34" s="71"/>
      <c r="E34" s="71"/>
    </row>
    <row r="35" spans="1:5">
      <c r="A35" s="86" t="s">
        <v>27</v>
      </c>
      <c r="B35" s="86"/>
      <c r="C35" s="86"/>
      <c r="D35" s="86"/>
      <c r="E35" s="5"/>
    </row>
    <row r="36" spans="1:5" ht="31.5" customHeight="1">
      <c r="B36" s="87" t="s">
        <v>18</v>
      </c>
      <c r="C36" s="87"/>
      <c r="D36" s="87"/>
      <c r="E36" s="6" t="s">
        <v>6</v>
      </c>
    </row>
    <row r="37" spans="1:5">
      <c r="A37" s="24"/>
      <c r="B37" s="24"/>
      <c r="C37" s="24"/>
      <c r="D37" s="24"/>
      <c r="E37" s="24"/>
    </row>
    <row r="38" spans="1:5">
      <c r="A38" s="88" t="s">
        <v>44</v>
      </c>
      <c r="B38" s="88"/>
      <c r="C38" s="88"/>
      <c r="D38" s="88"/>
      <c r="E38" s="5"/>
    </row>
    <row r="39" spans="1:5">
      <c r="B39" s="87" t="s">
        <v>18</v>
      </c>
      <c r="C39" s="87"/>
      <c r="D39" s="87"/>
      <c r="E39" s="6" t="s">
        <v>6</v>
      </c>
    </row>
    <row r="40" spans="1:5" ht="15" customHeight="1">
      <c r="A40" s="17" t="s">
        <v>38</v>
      </c>
    </row>
    <row r="41" spans="1:5" ht="11.25" customHeight="1"/>
    <row r="42" spans="1:5">
      <c r="A42" s="14" t="s">
        <v>33</v>
      </c>
    </row>
    <row r="43" spans="1:5" ht="15" customHeight="1">
      <c r="A43" s="2" t="s">
        <v>43</v>
      </c>
      <c r="B43" s="21">
        <v>-1747.27</v>
      </c>
    </row>
    <row r="44" spans="1:5" ht="17.25" customHeight="1">
      <c r="A44" s="18" t="s">
        <v>47</v>
      </c>
    </row>
    <row r="45" spans="1:5">
      <c r="A45" s="2" t="s">
        <v>35</v>
      </c>
      <c r="B45" s="15">
        <f>38934+10.7</f>
        <v>38944.699999999997</v>
      </c>
    </row>
    <row r="46" spans="1:5">
      <c r="A46" s="2" t="s">
        <v>46</v>
      </c>
      <c r="B46" s="22">
        <f>100*3</f>
        <v>300</v>
      </c>
    </row>
    <row r="47" spans="1:5" ht="30">
      <c r="A47" s="26" t="s">
        <v>36</v>
      </c>
      <c r="B47" s="15">
        <f>E27</f>
        <v>35353.423999999999</v>
      </c>
    </row>
    <row r="48" spans="1:5">
      <c r="A48" s="16" t="s">
        <v>40</v>
      </c>
      <c r="B48" s="20">
        <f>B43+B45+B46-B47</f>
        <v>2144.0060000000012</v>
      </c>
    </row>
  </sheetData>
  <mergeCells count="29">
    <mergeCell ref="A34:E34"/>
    <mergeCell ref="A35:D35"/>
    <mergeCell ref="B36:D36"/>
    <mergeCell ref="A38:D38"/>
    <mergeCell ref="B39:D39"/>
    <mergeCell ref="A33:E33"/>
    <mergeCell ref="A14:E1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25" zoomScaleSheetLayoutView="100" workbookViewId="0">
      <selection activeCell="C47" sqref="C47"/>
    </sheetView>
  </sheetViews>
  <sheetFormatPr defaultColWidth="9.140625" defaultRowHeight="1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2.25" customHeight="1">
      <c r="A2" s="73" t="s">
        <v>12</v>
      </c>
      <c r="B2" s="74"/>
      <c r="C2" s="74"/>
      <c r="D2" s="74"/>
      <c r="E2" s="74"/>
    </row>
    <row r="3" spans="1:5">
      <c r="A3" s="75" t="s">
        <v>54</v>
      </c>
      <c r="B3" s="75"/>
      <c r="C3" s="75"/>
      <c r="D3" s="75"/>
      <c r="E3" s="75"/>
    </row>
    <row r="4" spans="1:5" s="1" customFormat="1" ht="17.25" customHeight="1">
      <c r="A4" s="31" t="s">
        <v>13</v>
      </c>
      <c r="B4" s="4"/>
      <c r="C4" s="4"/>
      <c r="D4" s="76" t="s">
        <v>55</v>
      </c>
      <c r="E4" s="76"/>
    </row>
    <row r="5" spans="1:5" ht="8.25" customHeight="1">
      <c r="A5" s="29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77" t="s">
        <v>23</v>
      </c>
      <c r="B7" s="77"/>
      <c r="C7" s="77"/>
      <c r="D7" s="77"/>
      <c r="E7" s="77"/>
    </row>
    <row r="8" spans="1:5">
      <c r="A8" s="78" t="s">
        <v>1</v>
      </c>
      <c r="B8" s="78"/>
      <c r="C8" s="78"/>
      <c r="D8" s="78"/>
      <c r="E8" s="78"/>
    </row>
    <row r="9" spans="1:5" ht="18" customHeight="1">
      <c r="A9" s="79" t="s">
        <v>41</v>
      </c>
      <c r="B9" s="79"/>
      <c r="C9" s="79"/>
      <c r="D9" s="79"/>
      <c r="E9" s="79"/>
    </row>
    <row r="10" spans="1:5" ht="22.5" customHeight="1">
      <c r="A10" s="80" t="s">
        <v>14</v>
      </c>
      <c r="B10" s="81"/>
      <c r="C10" s="81"/>
      <c r="D10" s="81"/>
      <c r="E10" s="81"/>
    </row>
    <row r="11" spans="1:5" ht="30.75" customHeight="1">
      <c r="A11" s="71" t="s">
        <v>42</v>
      </c>
      <c r="B11" s="71"/>
      <c r="C11" s="71"/>
      <c r="D11" s="71"/>
      <c r="E11" s="71"/>
    </row>
    <row r="12" spans="1:5">
      <c r="A12" s="78" t="s">
        <v>15</v>
      </c>
      <c r="B12" s="82"/>
      <c r="C12" s="82"/>
      <c r="D12" s="82"/>
      <c r="E12" s="82"/>
    </row>
    <row r="13" spans="1:5">
      <c r="A13" s="71" t="s">
        <v>22</v>
      </c>
      <c r="B13" s="71"/>
      <c r="C13" s="71"/>
      <c r="D13" s="71"/>
      <c r="E13" s="71"/>
    </row>
    <row r="14" spans="1:5" ht="11.25" customHeight="1">
      <c r="A14" s="78" t="s">
        <v>2</v>
      </c>
      <c r="B14" s="82"/>
      <c r="C14" s="82"/>
      <c r="D14" s="82"/>
      <c r="E14" s="82"/>
    </row>
    <row r="15" spans="1:5">
      <c r="A15" s="71" t="s">
        <v>21</v>
      </c>
      <c r="B15" s="71"/>
      <c r="C15" s="71"/>
      <c r="D15" s="71"/>
      <c r="E15" s="71"/>
    </row>
    <row r="16" spans="1:5" ht="10.5" customHeight="1">
      <c r="A16" s="78" t="s">
        <v>16</v>
      </c>
      <c r="B16" s="82"/>
      <c r="C16" s="82"/>
      <c r="D16" s="82"/>
      <c r="E16" s="82"/>
    </row>
    <row r="17" spans="1:7" ht="30.75" customHeight="1">
      <c r="A17" s="71" t="s">
        <v>37</v>
      </c>
      <c r="B17" s="71"/>
      <c r="C17" s="71"/>
      <c r="D17" s="71"/>
      <c r="E17" s="71"/>
    </row>
    <row r="18" spans="1:7" ht="63.75" customHeight="1">
      <c r="A18" s="71" t="s">
        <v>24</v>
      </c>
      <c r="B18" s="71"/>
      <c r="C18" s="71"/>
      <c r="D18" s="71"/>
      <c r="E18" s="71"/>
    </row>
    <row r="19" spans="1:7" ht="33.75" customHeight="1">
      <c r="A19" s="84" t="s">
        <v>25</v>
      </c>
      <c r="B19" s="84"/>
      <c r="C19" s="84"/>
      <c r="D19" s="84"/>
      <c r="E19" s="84"/>
    </row>
    <row r="20" spans="1:7">
      <c r="A20" s="84"/>
      <c r="B20" s="84"/>
      <c r="C20" s="84"/>
      <c r="D20" s="84"/>
      <c r="E20" s="84"/>
      <c r="F20" s="2">
        <v>631.4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34</v>
      </c>
      <c r="C22" s="3" t="s">
        <v>4</v>
      </c>
      <c r="D22" s="3">
        <v>9.4700000000000006</v>
      </c>
      <c r="E22" s="8">
        <f>D22*F20*G20</f>
        <v>17938.074000000001</v>
      </c>
    </row>
    <row r="23" spans="1:7">
      <c r="A23" s="7" t="s">
        <v>39</v>
      </c>
      <c r="B23" s="9" t="s">
        <v>26</v>
      </c>
      <c r="C23" s="3" t="s">
        <v>4</v>
      </c>
      <c r="D23" s="3">
        <v>3.6</v>
      </c>
      <c r="E23" s="8">
        <f>D23*F20*G20</f>
        <v>6819.12</v>
      </c>
    </row>
    <row r="24" spans="1:7">
      <c r="A24" s="7" t="s">
        <v>28</v>
      </c>
      <c r="B24" s="9" t="s">
        <v>29</v>
      </c>
      <c r="C24" s="3" t="s">
        <v>30</v>
      </c>
      <c r="D24" s="3"/>
      <c r="E24" s="8">
        <v>195.87</v>
      </c>
    </row>
    <row r="25" spans="1:7" ht="30">
      <c r="A25" s="36" t="s">
        <v>56</v>
      </c>
      <c r="B25" s="37" t="s">
        <v>57</v>
      </c>
      <c r="C25" s="38"/>
      <c r="D25" s="38"/>
      <c r="E25" s="39">
        <f>4770.4/2</f>
        <v>2385.1999999999998</v>
      </c>
    </row>
    <row r="26" spans="1:7">
      <c r="A26" s="36" t="s">
        <v>58</v>
      </c>
      <c r="B26" s="37" t="s">
        <v>57</v>
      </c>
      <c r="C26" s="38"/>
      <c r="D26" s="38"/>
      <c r="E26" s="39">
        <f>2746.7/2</f>
        <v>1373.35</v>
      </c>
    </row>
    <row r="27" spans="1:7">
      <c r="A27" s="10" t="s">
        <v>31</v>
      </c>
      <c r="B27" s="11"/>
      <c r="C27" s="12"/>
      <c r="D27" s="12"/>
      <c r="E27" s="13">
        <f>SUM(E22:E26)</f>
        <v>28711.613999999998</v>
      </c>
    </row>
    <row r="29" spans="1:7" ht="37.15" customHeight="1">
      <c r="A29" s="85" t="s">
        <v>59</v>
      </c>
      <c r="B29" s="85"/>
      <c r="C29" s="85"/>
      <c r="D29" s="85"/>
      <c r="E29" s="85"/>
    </row>
    <row r="30" spans="1:7" ht="28.9" customHeight="1">
      <c r="A30" s="71" t="s">
        <v>20</v>
      </c>
      <c r="B30" s="71"/>
      <c r="C30" s="71"/>
      <c r="D30" s="71"/>
      <c r="E30" s="71"/>
    </row>
    <row r="31" spans="1:7">
      <c r="A31" s="71" t="s">
        <v>19</v>
      </c>
      <c r="B31" s="71"/>
      <c r="C31" s="71"/>
      <c r="D31" s="71"/>
      <c r="E31" s="71"/>
    </row>
    <row r="32" spans="1:7" s="14" customFormat="1" ht="31.15" customHeight="1">
      <c r="A32" s="71" t="s">
        <v>32</v>
      </c>
      <c r="B32" s="71"/>
      <c r="C32" s="71"/>
      <c r="D32" s="71"/>
      <c r="E32" s="71"/>
    </row>
    <row r="33" spans="1:5" ht="21.6" customHeight="1">
      <c r="A33" s="83" t="s">
        <v>5</v>
      </c>
      <c r="B33" s="83"/>
      <c r="C33" s="83"/>
      <c r="D33" s="83"/>
      <c r="E33" s="83"/>
    </row>
    <row r="34" spans="1:5" ht="30" customHeight="1">
      <c r="A34" s="71" t="s">
        <v>17</v>
      </c>
      <c r="B34" s="71"/>
      <c r="C34" s="71"/>
      <c r="D34" s="71"/>
      <c r="E34" s="71"/>
    </row>
    <row r="35" spans="1:5">
      <c r="A35" s="86" t="s">
        <v>27</v>
      </c>
      <c r="B35" s="86"/>
      <c r="C35" s="86"/>
      <c r="D35" s="86"/>
      <c r="E35" s="5"/>
    </row>
    <row r="36" spans="1:5" ht="31.5" customHeight="1">
      <c r="B36" s="87" t="s">
        <v>18</v>
      </c>
      <c r="C36" s="87"/>
      <c r="D36" s="87"/>
      <c r="E36" s="6" t="s">
        <v>6</v>
      </c>
    </row>
    <row r="37" spans="1:5">
      <c r="A37" s="28"/>
      <c r="B37" s="28"/>
      <c r="C37" s="28"/>
      <c r="D37" s="28"/>
      <c r="E37" s="28"/>
    </row>
    <row r="38" spans="1:5">
      <c r="A38" s="88" t="s">
        <v>44</v>
      </c>
      <c r="B38" s="88"/>
      <c r="C38" s="88"/>
      <c r="D38" s="88"/>
      <c r="E38" s="5"/>
    </row>
    <row r="39" spans="1:5">
      <c r="B39" s="87" t="s">
        <v>18</v>
      </c>
      <c r="C39" s="87"/>
      <c r="D39" s="87"/>
      <c r="E39" s="6" t="s">
        <v>6</v>
      </c>
    </row>
    <row r="40" spans="1:5" ht="15" customHeight="1">
      <c r="A40" s="17" t="s">
        <v>38</v>
      </c>
    </row>
    <row r="41" spans="1:5" ht="11.25" customHeight="1"/>
    <row r="42" spans="1:5">
      <c r="A42" s="14" t="s">
        <v>33</v>
      </c>
    </row>
    <row r="43" spans="1:5" ht="15" customHeight="1">
      <c r="A43" s="2" t="s">
        <v>43</v>
      </c>
      <c r="B43" s="21">
        <f>'1кв'!B48</f>
        <v>2144.0060000000012</v>
      </c>
    </row>
    <row r="44" spans="1:5" ht="17.25" customHeight="1">
      <c r="A44" s="18" t="s">
        <v>47</v>
      </c>
    </row>
    <row r="45" spans="1:5">
      <c r="A45" s="2" t="s">
        <v>35</v>
      </c>
      <c r="B45" s="15">
        <v>39304.300000000003</v>
      </c>
    </row>
    <row r="46" spans="1:5">
      <c r="A46" s="2" t="s">
        <v>46</v>
      </c>
      <c r="B46" s="22">
        <f>100*3</f>
        <v>300</v>
      </c>
    </row>
    <row r="47" spans="1:5" ht="30">
      <c r="A47" s="30" t="s">
        <v>36</v>
      </c>
      <c r="B47" s="15">
        <f>E27</f>
        <v>28711.613999999998</v>
      </c>
    </row>
    <row r="48" spans="1:5">
      <c r="A48" s="16" t="s">
        <v>40</v>
      </c>
      <c r="B48" s="20">
        <f>B43+B45+B46-B47</f>
        <v>13036.692000000006</v>
      </c>
    </row>
  </sheetData>
  <mergeCells count="29">
    <mergeCell ref="A34:E34"/>
    <mergeCell ref="A35:D35"/>
    <mergeCell ref="B36:D36"/>
    <mergeCell ref="A38:D38"/>
    <mergeCell ref="B39:D39"/>
    <mergeCell ref="A33:E33"/>
    <mergeCell ref="A14:E1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2.25" customHeight="1">
      <c r="A2" s="73" t="s">
        <v>12</v>
      </c>
      <c r="B2" s="74"/>
      <c r="C2" s="74"/>
      <c r="D2" s="74"/>
      <c r="E2" s="74"/>
    </row>
    <row r="3" spans="1:5">
      <c r="A3" s="75" t="s">
        <v>60</v>
      </c>
      <c r="B3" s="75"/>
      <c r="C3" s="75"/>
      <c r="D3" s="75"/>
      <c r="E3" s="75"/>
    </row>
    <row r="4" spans="1:5" s="1" customFormat="1" ht="17.25" customHeight="1">
      <c r="A4" s="33" t="s">
        <v>13</v>
      </c>
      <c r="B4" s="4"/>
      <c r="C4" s="4"/>
      <c r="D4" s="76" t="s">
        <v>61</v>
      </c>
      <c r="E4" s="76"/>
    </row>
    <row r="5" spans="1:5" ht="8.25" customHeight="1">
      <c r="A5" s="34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77" t="s">
        <v>23</v>
      </c>
      <c r="B7" s="77"/>
      <c r="C7" s="77"/>
      <c r="D7" s="77"/>
      <c r="E7" s="77"/>
    </row>
    <row r="8" spans="1:5">
      <c r="A8" s="78" t="s">
        <v>1</v>
      </c>
      <c r="B8" s="78"/>
      <c r="C8" s="78"/>
      <c r="D8" s="78"/>
      <c r="E8" s="78"/>
    </row>
    <row r="9" spans="1:5" ht="18" customHeight="1">
      <c r="A9" s="79" t="s">
        <v>41</v>
      </c>
      <c r="B9" s="79"/>
      <c r="C9" s="79"/>
      <c r="D9" s="79"/>
      <c r="E9" s="79"/>
    </row>
    <row r="10" spans="1:5" ht="22.5" customHeight="1">
      <c r="A10" s="80" t="s">
        <v>14</v>
      </c>
      <c r="B10" s="81"/>
      <c r="C10" s="81"/>
      <c r="D10" s="81"/>
      <c r="E10" s="81"/>
    </row>
    <row r="11" spans="1:5" ht="30.75" customHeight="1">
      <c r="A11" s="71" t="s">
        <v>42</v>
      </c>
      <c r="B11" s="71"/>
      <c r="C11" s="71"/>
      <c r="D11" s="71"/>
      <c r="E11" s="71"/>
    </row>
    <row r="12" spans="1:5">
      <c r="A12" s="78" t="s">
        <v>15</v>
      </c>
      <c r="B12" s="82"/>
      <c r="C12" s="82"/>
      <c r="D12" s="82"/>
      <c r="E12" s="82"/>
    </row>
    <row r="13" spans="1:5">
      <c r="A13" s="71" t="s">
        <v>22</v>
      </c>
      <c r="B13" s="71"/>
      <c r="C13" s="71"/>
      <c r="D13" s="71"/>
      <c r="E13" s="71"/>
    </row>
    <row r="14" spans="1:5" ht="11.25" customHeight="1">
      <c r="A14" s="78" t="s">
        <v>2</v>
      </c>
      <c r="B14" s="82"/>
      <c r="C14" s="82"/>
      <c r="D14" s="82"/>
      <c r="E14" s="82"/>
    </row>
    <row r="15" spans="1:5">
      <c r="A15" s="71" t="s">
        <v>21</v>
      </c>
      <c r="B15" s="71"/>
      <c r="C15" s="71"/>
      <c r="D15" s="71"/>
      <c r="E15" s="71"/>
    </row>
    <row r="16" spans="1:5" ht="10.5" customHeight="1">
      <c r="A16" s="78" t="s">
        <v>16</v>
      </c>
      <c r="B16" s="82"/>
      <c r="C16" s="82"/>
      <c r="D16" s="82"/>
      <c r="E16" s="82"/>
    </row>
    <row r="17" spans="1:7" ht="30.75" customHeight="1">
      <c r="A17" s="71" t="s">
        <v>37</v>
      </c>
      <c r="B17" s="71"/>
      <c r="C17" s="71"/>
      <c r="D17" s="71"/>
      <c r="E17" s="71"/>
    </row>
    <row r="18" spans="1:7" ht="63.75" customHeight="1">
      <c r="A18" s="71" t="s">
        <v>24</v>
      </c>
      <c r="B18" s="71"/>
      <c r="C18" s="71"/>
      <c r="D18" s="71"/>
      <c r="E18" s="71"/>
    </row>
    <row r="19" spans="1:7" ht="33.75" customHeight="1">
      <c r="A19" s="84" t="s">
        <v>25</v>
      </c>
      <c r="B19" s="84"/>
      <c r="C19" s="84"/>
      <c r="D19" s="84"/>
      <c r="E19" s="84"/>
    </row>
    <row r="20" spans="1:7">
      <c r="A20" s="84"/>
      <c r="B20" s="84"/>
      <c r="C20" s="84"/>
      <c r="D20" s="84"/>
      <c r="E20" s="84"/>
      <c r="F20" s="2">
        <v>631.4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34</v>
      </c>
      <c r="C22" s="3" t="s">
        <v>4</v>
      </c>
      <c r="D22" s="3">
        <v>10.28</v>
      </c>
      <c r="E22" s="8">
        <f>D22*F20*G20</f>
        <v>19472.375999999997</v>
      </c>
    </row>
    <row r="23" spans="1:7">
      <c r="A23" s="7" t="s">
        <v>39</v>
      </c>
      <c r="B23" s="9" t="s">
        <v>26</v>
      </c>
      <c r="C23" s="3" t="s">
        <v>4</v>
      </c>
      <c r="D23" s="3">
        <v>3.9</v>
      </c>
      <c r="E23" s="8">
        <f>D23*F20*G20</f>
        <v>7387.38</v>
      </c>
    </row>
    <row r="24" spans="1:7">
      <c r="A24" s="7" t="s">
        <v>28</v>
      </c>
      <c r="B24" s="9" t="s">
        <v>62</v>
      </c>
      <c r="C24" s="3" t="s">
        <v>30</v>
      </c>
      <c r="D24" s="3"/>
      <c r="E24" s="8">
        <v>202.09</v>
      </c>
    </row>
    <row r="25" spans="1:7">
      <c r="A25" s="23" t="s">
        <v>64</v>
      </c>
      <c r="B25" s="37" t="s">
        <v>63</v>
      </c>
      <c r="C25" s="38" t="s">
        <v>30</v>
      </c>
      <c r="D25" s="38"/>
      <c r="E25" s="39">
        <v>9266.32</v>
      </c>
    </row>
    <row r="26" spans="1:7">
      <c r="A26" s="36"/>
      <c r="B26" s="37"/>
      <c r="C26" s="38"/>
      <c r="D26" s="38"/>
      <c r="E26" s="39"/>
    </row>
    <row r="27" spans="1:7">
      <c r="A27" s="10" t="s">
        <v>31</v>
      </c>
      <c r="B27" s="11"/>
      <c r="C27" s="12"/>
      <c r="D27" s="12"/>
      <c r="E27" s="13">
        <f>SUM(E22:E26)</f>
        <v>36328.165999999997</v>
      </c>
    </row>
    <row r="29" spans="1:7" ht="37.15" customHeight="1">
      <c r="A29" s="85" t="s">
        <v>65</v>
      </c>
      <c r="B29" s="85"/>
      <c r="C29" s="85"/>
      <c r="D29" s="85"/>
      <c r="E29" s="85"/>
    </row>
    <row r="30" spans="1:7" ht="28.9" customHeight="1">
      <c r="A30" s="71" t="s">
        <v>20</v>
      </c>
      <c r="B30" s="71"/>
      <c r="C30" s="71"/>
      <c r="D30" s="71"/>
      <c r="E30" s="71"/>
    </row>
    <row r="31" spans="1:7">
      <c r="A31" s="71" t="s">
        <v>19</v>
      </c>
      <c r="B31" s="71"/>
      <c r="C31" s="71"/>
      <c r="D31" s="71"/>
      <c r="E31" s="71"/>
    </row>
    <row r="32" spans="1:7" s="14" customFormat="1" ht="31.15" customHeight="1">
      <c r="A32" s="71" t="s">
        <v>32</v>
      </c>
      <c r="B32" s="71"/>
      <c r="C32" s="71"/>
      <c r="D32" s="71"/>
      <c r="E32" s="71"/>
    </row>
    <row r="33" spans="1:5" ht="21.6" customHeight="1">
      <c r="A33" s="83" t="s">
        <v>5</v>
      </c>
      <c r="B33" s="83"/>
      <c r="C33" s="83"/>
      <c r="D33" s="83"/>
      <c r="E33" s="83"/>
    </row>
    <row r="34" spans="1:5" ht="30" customHeight="1">
      <c r="A34" s="71" t="s">
        <v>17</v>
      </c>
      <c r="B34" s="71"/>
      <c r="C34" s="71"/>
      <c r="D34" s="71"/>
      <c r="E34" s="71"/>
    </row>
    <row r="35" spans="1:5">
      <c r="A35" s="86" t="s">
        <v>27</v>
      </c>
      <c r="B35" s="86"/>
      <c r="C35" s="86"/>
      <c r="D35" s="86"/>
      <c r="E35" s="5"/>
    </row>
    <row r="36" spans="1:5" ht="31.5" customHeight="1">
      <c r="B36" s="87" t="s">
        <v>18</v>
      </c>
      <c r="C36" s="87"/>
      <c r="D36" s="87"/>
      <c r="E36" s="6" t="s">
        <v>6</v>
      </c>
    </row>
    <row r="37" spans="1:5">
      <c r="A37" s="32"/>
      <c r="B37" s="32"/>
      <c r="C37" s="32"/>
      <c r="D37" s="32"/>
      <c r="E37" s="32"/>
    </row>
    <row r="38" spans="1:5">
      <c r="A38" s="88" t="s">
        <v>44</v>
      </c>
      <c r="B38" s="88"/>
      <c r="C38" s="88"/>
      <c r="D38" s="88"/>
      <c r="E38" s="5"/>
    </row>
    <row r="39" spans="1:5">
      <c r="B39" s="87" t="s">
        <v>18</v>
      </c>
      <c r="C39" s="87"/>
      <c r="D39" s="87"/>
      <c r="E39" s="6" t="s">
        <v>6</v>
      </c>
    </row>
    <row r="40" spans="1:5" ht="15" customHeight="1">
      <c r="A40" s="17" t="s">
        <v>38</v>
      </c>
    </row>
    <row r="41" spans="1:5" ht="11.25" customHeight="1"/>
    <row r="42" spans="1:5">
      <c r="A42" s="14" t="s">
        <v>33</v>
      </c>
    </row>
    <row r="43" spans="1:5" ht="15" customHeight="1">
      <c r="A43" s="2" t="s">
        <v>43</v>
      </c>
      <c r="B43" s="21">
        <f>'2кв'!B48</f>
        <v>13036.692000000006</v>
      </c>
    </row>
    <row r="44" spans="1:5" ht="17.25" customHeight="1">
      <c r="A44" s="18" t="s">
        <v>47</v>
      </c>
    </row>
    <row r="45" spans="1:5">
      <c r="A45" s="2" t="s">
        <v>35</v>
      </c>
      <c r="B45" s="15">
        <v>38967.599999999999</v>
      </c>
    </row>
    <row r="46" spans="1:5">
      <c r="A46" s="2" t="s">
        <v>46</v>
      </c>
      <c r="B46" s="22">
        <f>100*3</f>
        <v>300</v>
      </c>
    </row>
    <row r="47" spans="1:5" ht="30">
      <c r="A47" s="35" t="s">
        <v>36</v>
      </c>
      <c r="B47" s="15">
        <f>E27</f>
        <v>36328.165999999997</v>
      </c>
    </row>
    <row r="48" spans="1:5">
      <c r="A48" s="16" t="s">
        <v>40</v>
      </c>
      <c r="B48" s="20">
        <f>B43+B45+B46-B47</f>
        <v>15976.126000000004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37" zoomScaleSheetLayoutView="100" workbookViewId="0">
      <selection activeCell="G34" sqref="G34"/>
    </sheetView>
  </sheetViews>
  <sheetFormatPr defaultColWidth="9.140625" defaultRowHeight="1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2.25" customHeight="1">
      <c r="A2" s="73" t="s">
        <v>12</v>
      </c>
      <c r="B2" s="74"/>
      <c r="C2" s="74"/>
      <c r="D2" s="74"/>
      <c r="E2" s="74"/>
    </row>
    <row r="3" spans="1:5">
      <c r="A3" s="75" t="s">
        <v>66</v>
      </c>
      <c r="B3" s="75"/>
      <c r="C3" s="75"/>
      <c r="D3" s="75"/>
      <c r="E3" s="75"/>
    </row>
    <row r="4" spans="1:5" s="1" customFormat="1" ht="17.25" customHeight="1">
      <c r="A4" s="41" t="s">
        <v>13</v>
      </c>
      <c r="B4" s="4"/>
      <c r="C4" s="4"/>
      <c r="D4" s="76" t="s">
        <v>67</v>
      </c>
      <c r="E4" s="76"/>
    </row>
    <row r="5" spans="1:5" ht="8.25" customHeight="1">
      <c r="A5" s="42"/>
      <c r="B5" s="4"/>
      <c r="C5" s="4"/>
      <c r="D5" s="4"/>
      <c r="E5" s="4"/>
    </row>
    <row r="6" spans="1:5">
      <c r="A6" s="71" t="s">
        <v>0</v>
      </c>
      <c r="B6" s="71"/>
      <c r="C6" s="71"/>
      <c r="D6" s="71"/>
      <c r="E6" s="71"/>
    </row>
    <row r="7" spans="1:5">
      <c r="A7" s="77" t="s">
        <v>23</v>
      </c>
      <c r="B7" s="77"/>
      <c r="C7" s="77"/>
      <c r="D7" s="77"/>
      <c r="E7" s="77"/>
    </row>
    <row r="8" spans="1:5">
      <c r="A8" s="78" t="s">
        <v>1</v>
      </c>
      <c r="B8" s="78"/>
      <c r="C8" s="78"/>
      <c r="D8" s="78"/>
      <c r="E8" s="78"/>
    </row>
    <row r="9" spans="1:5" ht="18" customHeight="1">
      <c r="A9" s="79" t="s">
        <v>41</v>
      </c>
      <c r="B9" s="79"/>
      <c r="C9" s="79"/>
      <c r="D9" s="79"/>
      <c r="E9" s="79"/>
    </row>
    <row r="10" spans="1:5" ht="22.5" customHeight="1">
      <c r="A10" s="80" t="s">
        <v>14</v>
      </c>
      <c r="B10" s="81"/>
      <c r="C10" s="81"/>
      <c r="D10" s="81"/>
      <c r="E10" s="81"/>
    </row>
    <row r="11" spans="1:5" ht="30.75" customHeight="1">
      <c r="A11" s="71" t="s">
        <v>42</v>
      </c>
      <c r="B11" s="71"/>
      <c r="C11" s="71"/>
      <c r="D11" s="71"/>
      <c r="E11" s="71"/>
    </row>
    <row r="12" spans="1:5">
      <c r="A12" s="78" t="s">
        <v>15</v>
      </c>
      <c r="B12" s="82"/>
      <c r="C12" s="82"/>
      <c r="D12" s="82"/>
      <c r="E12" s="82"/>
    </row>
    <row r="13" spans="1:5">
      <c r="A13" s="71" t="s">
        <v>22</v>
      </c>
      <c r="B13" s="71"/>
      <c r="C13" s="71"/>
      <c r="D13" s="71"/>
      <c r="E13" s="71"/>
    </row>
    <row r="14" spans="1:5" ht="11.25" customHeight="1">
      <c r="A14" s="78" t="s">
        <v>2</v>
      </c>
      <c r="B14" s="82"/>
      <c r="C14" s="82"/>
      <c r="D14" s="82"/>
      <c r="E14" s="82"/>
    </row>
    <row r="15" spans="1:5">
      <c r="A15" s="71" t="s">
        <v>21</v>
      </c>
      <c r="B15" s="71"/>
      <c r="C15" s="71"/>
      <c r="D15" s="71"/>
      <c r="E15" s="71"/>
    </row>
    <row r="16" spans="1:5" ht="10.5" customHeight="1">
      <c r="A16" s="78" t="s">
        <v>16</v>
      </c>
      <c r="B16" s="82"/>
      <c r="C16" s="82"/>
      <c r="D16" s="82"/>
      <c r="E16" s="82"/>
    </row>
    <row r="17" spans="1:7" ht="30.75" customHeight="1">
      <c r="A17" s="71" t="s">
        <v>37</v>
      </c>
      <c r="B17" s="71"/>
      <c r="C17" s="71"/>
      <c r="D17" s="71"/>
      <c r="E17" s="71"/>
    </row>
    <row r="18" spans="1:7" ht="63.75" customHeight="1">
      <c r="A18" s="71" t="s">
        <v>24</v>
      </c>
      <c r="B18" s="71"/>
      <c r="C18" s="71"/>
      <c r="D18" s="71"/>
      <c r="E18" s="71"/>
    </row>
    <row r="19" spans="1:7" ht="33.75" customHeight="1">
      <c r="A19" s="84" t="s">
        <v>25</v>
      </c>
      <c r="B19" s="84"/>
      <c r="C19" s="84"/>
      <c r="D19" s="84"/>
      <c r="E19" s="84"/>
    </row>
    <row r="20" spans="1:7">
      <c r="A20" s="84"/>
      <c r="B20" s="84"/>
      <c r="C20" s="84"/>
      <c r="D20" s="84"/>
      <c r="E20" s="84"/>
      <c r="F20" s="2">
        <v>631.4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34</v>
      </c>
      <c r="C22" s="3" t="s">
        <v>4</v>
      </c>
      <c r="D22" s="3">
        <v>10.28</v>
      </c>
      <c r="E22" s="8">
        <f>D22*F20*G20</f>
        <v>19472.375999999997</v>
      </c>
    </row>
    <row r="23" spans="1:7">
      <c r="A23" s="7" t="s">
        <v>39</v>
      </c>
      <c r="B23" s="9" t="s">
        <v>26</v>
      </c>
      <c r="C23" s="3" t="s">
        <v>4</v>
      </c>
      <c r="D23" s="3">
        <v>3.9</v>
      </c>
      <c r="E23" s="8">
        <f>D23*F20*G20</f>
        <v>7387.38</v>
      </c>
    </row>
    <row r="24" spans="1:7">
      <c r="A24" s="7" t="s">
        <v>28</v>
      </c>
      <c r="B24" s="9" t="s">
        <v>68</v>
      </c>
      <c r="C24" s="3" t="s">
        <v>30</v>
      </c>
      <c r="D24" s="3"/>
      <c r="E24" s="8">
        <v>79</v>
      </c>
    </row>
    <row r="25" spans="1:7">
      <c r="A25" s="23" t="s">
        <v>75</v>
      </c>
      <c r="B25" s="9" t="s">
        <v>73</v>
      </c>
      <c r="C25" s="3" t="s">
        <v>30</v>
      </c>
      <c r="D25" s="44"/>
      <c r="E25" s="39">
        <v>1266.5999999999999</v>
      </c>
    </row>
    <row r="26" spans="1:7">
      <c r="A26" s="23" t="s">
        <v>69</v>
      </c>
      <c r="B26" s="9" t="s">
        <v>73</v>
      </c>
      <c r="C26" s="3" t="s">
        <v>30</v>
      </c>
      <c r="D26" s="44"/>
      <c r="E26" s="8">
        <v>1250.27</v>
      </c>
    </row>
    <row r="27" spans="1:7">
      <c r="A27" s="23" t="s">
        <v>70</v>
      </c>
      <c r="B27" s="9" t="s">
        <v>73</v>
      </c>
      <c r="C27" s="3" t="s">
        <v>30</v>
      </c>
      <c r="D27" s="44"/>
      <c r="E27" s="8">
        <v>1989.18</v>
      </c>
    </row>
    <row r="28" spans="1:7">
      <c r="A28" s="23" t="s">
        <v>71</v>
      </c>
      <c r="B28" s="9" t="s">
        <v>73</v>
      </c>
      <c r="C28" s="3" t="s">
        <v>30</v>
      </c>
      <c r="D28" s="44"/>
      <c r="E28" s="8">
        <v>2404.46</v>
      </c>
    </row>
    <row r="29" spans="1:7" ht="30">
      <c r="A29" s="23" t="s">
        <v>72</v>
      </c>
      <c r="B29" s="9" t="s">
        <v>73</v>
      </c>
      <c r="C29" s="38" t="s">
        <v>74</v>
      </c>
      <c r="D29" s="45">
        <v>8</v>
      </c>
      <c r="E29" s="39">
        <f>D29*235.95</f>
        <v>1887.6</v>
      </c>
    </row>
    <row r="30" spans="1:7">
      <c r="A30" s="10" t="s">
        <v>31</v>
      </c>
      <c r="B30" s="11"/>
      <c r="C30" s="12"/>
      <c r="D30" s="12"/>
      <c r="E30" s="13">
        <f>SUM(E22:E29)</f>
        <v>35736.865999999995</v>
      </c>
    </row>
    <row r="32" spans="1:7" ht="37.15" customHeight="1">
      <c r="A32" s="85" t="s">
        <v>110</v>
      </c>
      <c r="B32" s="85"/>
      <c r="C32" s="85"/>
      <c r="D32" s="85"/>
      <c r="E32" s="85"/>
    </row>
    <row r="33" spans="1:5" ht="28.9" customHeight="1">
      <c r="A33" s="71" t="s">
        <v>20</v>
      </c>
      <c r="B33" s="71"/>
      <c r="C33" s="71"/>
      <c r="D33" s="71"/>
      <c r="E33" s="71"/>
    </row>
    <row r="34" spans="1:5">
      <c r="A34" s="71" t="s">
        <v>19</v>
      </c>
      <c r="B34" s="71"/>
      <c r="C34" s="71"/>
      <c r="D34" s="71"/>
      <c r="E34" s="71"/>
    </row>
    <row r="35" spans="1:5" s="14" customFormat="1" ht="31.15" customHeight="1">
      <c r="A35" s="71" t="s">
        <v>32</v>
      </c>
      <c r="B35" s="71"/>
      <c r="C35" s="71"/>
      <c r="D35" s="71"/>
      <c r="E35" s="71"/>
    </row>
    <row r="36" spans="1:5" ht="21.6" customHeight="1">
      <c r="A36" s="83" t="s">
        <v>5</v>
      </c>
      <c r="B36" s="83"/>
      <c r="C36" s="83"/>
      <c r="D36" s="83"/>
      <c r="E36" s="83"/>
    </row>
    <row r="37" spans="1:5" ht="30" customHeight="1">
      <c r="A37" s="71" t="s">
        <v>17</v>
      </c>
      <c r="B37" s="71"/>
      <c r="C37" s="71"/>
      <c r="D37" s="71"/>
      <c r="E37" s="71"/>
    </row>
    <row r="38" spans="1:5">
      <c r="A38" s="86" t="s">
        <v>27</v>
      </c>
      <c r="B38" s="86"/>
      <c r="C38" s="86"/>
      <c r="D38" s="86"/>
      <c r="E38" s="5"/>
    </row>
    <row r="39" spans="1:5" ht="31.5" customHeight="1">
      <c r="B39" s="87" t="s">
        <v>18</v>
      </c>
      <c r="C39" s="87"/>
      <c r="D39" s="87"/>
      <c r="E39" s="6" t="s">
        <v>6</v>
      </c>
    </row>
    <row r="40" spans="1:5">
      <c r="A40" s="40"/>
      <c r="B40" s="40"/>
      <c r="C40" s="40"/>
      <c r="D40" s="40"/>
      <c r="E40" s="40"/>
    </row>
    <row r="41" spans="1:5">
      <c r="A41" s="88" t="s">
        <v>44</v>
      </c>
      <c r="B41" s="88"/>
      <c r="C41" s="88"/>
      <c r="D41" s="88"/>
      <c r="E41" s="5"/>
    </row>
    <row r="42" spans="1:5">
      <c r="B42" s="87" t="s">
        <v>18</v>
      </c>
      <c r="C42" s="87"/>
      <c r="D42" s="87"/>
      <c r="E42" s="6" t="s">
        <v>6</v>
      </c>
    </row>
    <row r="43" spans="1:5" ht="15" customHeight="1">
      <c r="A43" s="17" t="s">
        <v>38</v>
      </c>
    </row>
    <row r="44" spans="1:5" ht="11.25" customHeight="1"/>
    <row r="45" spans="1:5">
      <c r="A45" s="14" t="s">
        <v>33</v>
      </c>
    </row>
    <row r="46" spans="1:5" ht="15" customHeight="1">
      <c r="A46" s="2" t="s">
        <v>43</v>
      </c>
      <c r="B46" s="21">
        <f>'3кв'!B48</f>
        <v>15976.126000000004</v>
      </c>
    </row>
    <row r="47" spans="1:5" ht="17.25" customHeight="1">
      <c r="A47" s="18" t="s">
        <v>47</v>
      </c>
    </row>
    <row r="48" spans="1:5">
      <c r="A48" s="2" t="s">
        <v>35</v>
      </c>
      <c r="B48" s="15">
        <f>40601.4+1821.9</f>
        <v>42423.3</v>
      </c>
    </row>
    <row r="49" spans="1:2">
      <c r="A49" s="2" t="s">
        <v>46</v>
      </c>
      <c r="B49" s="22">
        <f>100*3</f>
        <v>300</v>
      </c>
    </row>
    <row r="50" spans="1:2" ht="30">
      <c r="A50" s="43" t="s">
        <v>36</v>
      </c>
      <c r="B50" s="15">
        <f>E30</f>
        <v>35736.865999999995</v>
      </c>
    </row>
    <row r="51" spans="1:2">
      <c r="A51" s="16" t="s">
        <v>40</v>
      </c>
      <c r="B51" s="20">
        <f>B46+B48+B49-B50</f>
        <v>22962.560000000012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6:E36"/>
    <mergeCell ref="A14:E14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7"/>
  <sheetViews>
    <sheetView tabSelected="1" view="pageBreakPreview" topLeftCell="A17" zoomScaleSheetLayoutView="100" workbookViewId="0">
      <selection activeCell="A36" sqref="A36:XFD36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90" t="s">
        <v>76</v>
      </c>
      <c r="B1" s="90"/>
      <c r="C1" s="90"/>
      <c r="D1" s="46"/>
    </row>
    <row r="2" spans="1:5" ht="15.75">
      <c r="A2" s="91" t="s">
        <v>77</v>
      </c>
      <c r="B2" s="91"/>
      <c r="C2" s="91"/>
      <c r="D2" s="47"/>
    </row>
    <row r="3" spans="1:5" ht="15.75">
      <c r="A3" s="91" t="s">
        <v>78</v>
      </c>
      <c r="B3" s="91"/>
      <c r="C3" s="91"/>
      <c r="D3" s="47"/>
    </row>
    <row r="4" spans="1:5" ht="15.75">
      <c r="A4" s="90" t="s">
        <v>100</v>
      </c>
      <c r="B4" s="90"/>
      <c r="C4" s="90"/>
      <c r="D4" s="46"/>
    </row>
    <row r="5" spans="1:5" ht="15.75">
      <c r="A5" s="92"/>
      <c r="B5" s="92"/>
      <c r="C5" s="92"/>
      <c r="D5" s="1"/>
    </row>
    <row r="6" spans="1:5" ht="15.75">
      <c r="A6" s="47"/>
      <c r="B6" s="48" t="s">
        <v>79</v>
      </c>
      <c r="C6" s="49">
        <f>'1кв'!B43</f>
        <v>-1747.27</v>
      </c>
      <c r="D6" s="50"/>
    </row>
    <row r="7" spans="1:5" ht="15.75">
      <c r="A7" s="51" t="s">
        <v>80</v>
      </c>
      <c r="B7" s="48" t="s">
        <v>81</v>
      </c>
      <c r="C7" s="49"/>
      <c r="D7" s="50"/>
    </row>
    <row r="8" spans="1:5" ht="15.75">
      <c r="B8" s="52" t="s">
        <v>82</v>
      </c>
      <c r="C8" s="66">
        <f>'1кв'!B45+'2кв'!B45+'3кв'!B45+'4кв'!B48</f>
        <v>159639.90000000002</v>
      </c>
      <c r="D8" s="53"/>
    </row>
    <row r="9" spans="1:5" ht="30">
      <c r="B9" s="19" t="s">
        <v>83</v>
      </c>
      <c r="C9" s="66">
        <f>'[1]1кв'!B47+'[1]2кв'!B49+'[1]3кв'!B47+'[1]4кв'!B50</f>
        <v>1200</v>
      </c>
      <c r="D9" s="53"/>
    </row>
    <row r="10" spans="1:5" ht="15.75">
      <c r="A10" s="54"/>
      <c r="B10" s="52" t="s">
        <v>84</v>
      </c>
      <c r="C10" s="55">
        <f>SUM(C8:C9)</f>
        <v>160839.90000000002</v>
      </c>
      <c r="D10" s="50"/>
    </row>
    <row r="11" spans="1:5" ht="15.75">
      <c r="A11" s="1"/>
      <c r="B11" s="89"/>
      <c r="C11" s="89"/>
      <c r="D11" s="56"/>
    </row>
    <row r="12" spans="1:5" ht="15.75">
      <c r="A12" s="57" t="s">
        <v>85</v>
      </c>
      <c r="B12" s="58" t="s">
        <v>86</v>
      </c>
      <c r="C12" s="66">
        <f>'1кв'!E22+'2кв'!E22+'3кв'!E22+'4кв'!E22</f>
        <v>74820.899999999994</v>
      </c>
      <c r="D12" s="56"/>
    </row>
    <row r="13" spans="1:5" ht="30">
      <c r="A13" s="57"/>
      <c r="B13" s="7" t="s">
        <v>48</v>
      </c>
      <c r="C13" s="66">
        <f>'1кв'!E24</f>
        <v>2394.9299999999998</v>
      </c>
      <c r="D13" s="56"/>
    </row>
    <row r="14" spans="1:5" ht="15.75">
      <c r="A14" s="57"/>
      <c r="B14" s="7" t="s">
        <v>39</v>
      </c>
      <c r="C14" s="66">
        <f>'1кв'!E23+'2кв'!E23+'3кв'!E23+'4кв'!E23</f>
        <v>28413</v>
      </c>
      <c r="D14" s="56"/>
    </row>
    <row r="15" spans="1:5" ht="15.75">
      <c r="A15" s="1"/>
      <c r="B15" s="7" t="s">
        <v>28</v>
      </c>
      <c r="C15" s="66">
        <f>'1кв'!E25+'2кв'!E24+'3кв'!E24+'4кв'!E24</f>
        <v>546.96</v>
      </c>
      <c r="D15" s="56"/>
      <c r="E15" s="59"/>
    </row>
    <row r="16" spans="1:5" ht="15.75">
      <c r="A16" s="57"/>
      <c r="B16" s="60" t="s">
        <v>101</v>
      </c>
      <c r="C16" s="67">
        <f>8*235.95</f>
        <v>1887.6</v>
      </c>
      <c r="D16" s="56"/>
    </row>
    <row r="17" spans="1:5" ht="15.75">
      <c r="A17" s="57"/>
      <c r="B17" s="61" t="s">
        <v>87</v>
      </c>
      <c r="C17" s="67">
        <f>SUM(C19:C26)</f>
        <v>28066.679999999997</v>
      </c>
      <c r="D17" s="56"/>
    </row>
    <row r="18" spans="1:5" ht="15.75">
      <c r="A18" s="57"/>
      <c r="B18" s="61" t="s">
        <v>88</v>
      </c>
      <c r="C18" s="68"/>
      <c r="D18" s="56"/>
    </row>
    <row r="19" spans="1:5" ht="15.75">
      <c r="A19" s="57"/>
      <c r="B19" s="36" t="s">
        <v>102</v>
      </c>
      <c r="C19" s="69">
        <f>4770.4/2</f>
        <v>2385.1999999999998</v>
      </c>
      <c r="D19" s="56"/>
    </row>
    <row r="20" spans="1:5" ht="15.75">
      <c r="A20" s="57"/>
      <c r="B20" s="36" t="s">
        <v>103</v>
      </c>
      <c r="C20" s="69">
        <f>2746.7/2</f>
        <v>1373.35</v>
      </c>
      <c r="D20" s="56"/>
    </row>
    <row r="21" spans="1:5" ht="15.75">
      <c r="A21" s="57"/>
      <c r="B21" s="23" t="s">
        <v>104</v>
      </c>
      <c r="C21" s="8">
        <f>'1кв'!E26</f>
        <v>8131.3</v>
      </c>
      <c r="D21" s="56"/>
    </row>
    <row r="22" spans="1:5" ht="15.75">
      <c r="A22" s="57"/>
      <c r="B22" s="23" t="s">
        <v>105</v>
      </c>
      <c r="C22" s="8">
        <f>'3кв'!E25</f>
        <v>9266.32</v>
      </c>
      <c r="D22" s="56"/>
    </row>
    <row r="23" spans="1:5" ht="15.75">
      <c r="A23" s="57"/>
      <c r="B23" s="23" t="s">
        <v>106</v>
      </c>
      <c r="C23" s="69">
        <f>'4кв'!E25</f>
        <v>1266.5999999999999</v>
      </c>
      <c r="D23" s="56"/>
    </row>
    <row r="24" spans="1:5" ht="15.75">
      <c r="A24" s="57"/>
      <c r="B24" s="23" t="s">
        <v>107</v>
      </c>
      <c r="C24" s="8">
        <v>1250.27</v>
      </c>
      <c r="D24" s="56"/>
    </row>
    <row r="25" spans="1:5" ht="15.75">
      <c r="A25" s="57"/>
      <c r="B25" s="23" t="s">
        <v>108</v>
      </c>
      <c r="C25" s="8">
        <v>1989.18</v>
      </c>
      <c r="D25" s="56"/>
    </row>
    <row r="26" spans="1:5" ht="15.75">
      <c r="A26" s="57"/>
      <c r="B26" s="23" t="s">
        <v>109</v>
      </c>
      <c r="C26" s="8">
        <f>'4кв'!E28</f>
        <v>2404.46</v>
      </c>
      <c r="D26" s="56"/>
    </row>
    <row r="27" spans="1:5" ht="15.75">
      <c r="A27" s="1"/>
      <c r="B27" s="62" t="s">
        <v>89</v>
      </c>
      <c r="C27" s="70">
        <f>SUM(C12:C17)</f>
        <v>136130.07</v>
      </c>
      <c r="D27" s="56">
        <f>'1кв'!E27+'2кв'!E27+'3кв'!E27+'4кв'!E30</f>
        <v>136130.07</v>
      </c>
      <c r="E27" s="59"/>
    </row>
    <row r="28" spans="1:5" ht="15.75">
      <c r="A28" s="1"/>
      <c r="B28" s="63" t="s">
        <v>90</v>
      </c>
      <c r="C28" s="70">
        <f>C6+C10-C27</f>
        <v>22962.560000000027</v>
      </c>
      <c r="D28" s="56"/>
    </row>
    <row r="29" spans="1:5" ht="15.75">
      <c r="A29" s="1"/>
      <c r="B29" s="51"/>
      <c r="C29" s="51"/>
      <c r="D29" s="56"/>
    </row>
    <row r="30" spans="1:5" ht="15.75">
      <c r="A30" s="1"/>
      <c r="B30" s="64" t="s">
        <v>91</v>
      </c>
      <c r="C30" s="64"/>
      <c r="D30" s="56"/>
    </row>
    <row r="31" spans="1:5" ht="15.75">
      <c r="A31" s="1"/>
      <c r="B31" s="64" t="s">
        <v>92</v>
      </c>
      <c r="C31" s="64">
        <v>14964.96</v>
      </c>
      <c r="D31" s="56"/>
    </row>
    <row r="32" spans="1:5" ht="15.75">
      <c r="A32" s="1"/>
      <c r="B32" s="65" t="s">
        <v>93</v>
      </c>
      <c r="C32" s="65">
        <v>14422.39</v>
      </c>
      <c r="D32" s="56"/>
    </row>
    <row r="33" spans="1:4" ht="15.75">
      <c r="A33" s="1"/>
      <c r="B33" s="64" t="s">
        <v>94</v>
      </c>
      <c r="C33" s="64">
        <f>C32-C31</f>
        <v>-542.56999999999971</v>
      </c>
      <c r="D33" s="56"/>
    </row>
    <row r="34" spans="1:4" ht="15.75">
      <c r="A34" s="1"/>
      <c r="B34" s="51"/>
      <c r="C34" s="51"/>
      <c r="D34" s="56"/>
    </row>
    <row r="35" spans="1:4" ht="15.75">
      <c r="A35" s="1"/>
      <c r="B35" s="51"/>
      <c r="C35" s="51"/>
      <c r="D35" s="56"/>
    </row>
    <row r="36" spans="1:4" ht="15.75">
      <c r="A36" s="1"/>
      <c r="B36" s="51"/>
      <c r="C36" s="51"/>
      <c r="D36" s="56"/>
    </row>
    <row r="37" spans="1:4" ht="15.75">
      <c r="A37" s="1"/>
      <c r="B37" s="51"/>
      <c r="C37" s="51"/>
      <c r="D37" s="56"/>
    </row>
    <row r="38" spans="1:4" ht="15.75">
      <c r="A38" s="1" t="s">
        <v>95</v>
      </c>
      <c r="B38" s="51" t="s">
        <v>96</v>
      </c>
      <c r="C38" s="51"/>
      <c r="D38" s="56"/>
    </row>
    <row r="39" spans="1:4" ht="15.75">
      <c r="A39" s="1"/>
      <c r="B39" s="51" t="s">
        <v>97</v>
      </c>
      <c r="C39" s="51"/>
      <c r="D39" s="56"/>
    </row>
    <row r="40" spans="1:4" ht="15.75">
      <c r="A40" s="1"/>
      <c r="B40" s="51" t="s">
        <v>98</v>
      </c>
      <c r="C40" s="51"/>
      <c r="D40" s="56"/>
    </row>
    <row r="41" spans="1:4" ht="15.75">
      <c r="A41" s="1"/>
      <c r="B41" s="51"/>
      <c r="C41" s="51"/>
      <c r="D41" s="56"/>
    </row>
    <row r="42" spans="1:4" ht="15.75">
      <c r="A42" s="1"/>
      <c r="B42" s="51"/>
      <c r="C42" s="51"/>
      <c r="D42" s="56"/>
    </row>
    <row r="43" spans="1:4" ht="15.75">
      <c r="A43" s="1"/>
      <c r="B43" s="51" t="s">
        <v>99</v>
      </c>
      <c r="C43" s="51"/>
      <c r="D43" s="56"/>
    </row>
    <row r="44" spans="1:4" ht="15.75">
      <c r="A44" s="1"/>
      <c r="B44" s="51"/>
      <c r="C44" s="51"/>
      <c r="D44" s="56"/>
    </row>
    <row r="45" spans="1:4" ht="15.75">
      <c r="A45" s="1"/>
      <c r="B45" s="51"/>
      <c r="C45" s="51"/>
      <c r="D45" s="56"/>
    </row>
    <row r="46" spans="1:4" ht="15.75">
      <c r="A46" s="1"/>
      <c r="B46" s="51"/>
      <c r="C46" s="51"/>
      <c r="D46" s="56"/>
    </row>
    <row r="47" spans="1:4" ht="15.75">
      <c r="A47" s="1"/>
      <c r="B47" s="51"/>
      <c r="C47" s="51"/>
      <c r="D47" s="56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21</vt:i4>
      </vt:variant>
    </vt:vector>
  </HeadingPairs>
  <TitlesOfParts>
    <vt:vector size="26" baseType="lpstr">
      <vt:lpstr>1кв</vt:lpstr>
      <vt:lpstr>2кв</vt:lpstr>
      <vt:lpstr>3кв</vt:lpstr>
      <vt:lpstr>4кв</vt:lpstr>
      <vt:lpstr>отчет</vt:lpstr>
      <vt:lpstr>'1кв'!_edn1</vt:lpstr>
      <vt:lpstr>'2кв'!_edn1</vt:lpstr>
      <vt:lpstr>'3кв'!_edn1</vt:lpstr>
      <vt:lpstr>'4кв'!_edn1</vt:lpstr>
      <vt:lpstr>'1кв'!_edn2</vt:lpstr>
      <vt:lpstr>'2кв'!_edn2</vt:lpstr>
      <vt:lpstr>'3кв'!_edn2</vt:lpstr>
      <vt:lpstr>'4кв'!_edn2</vt:lpstr>
      <vt:lpstr>'1кв'!_edn3</vt:lpstr>
      <vt:lpstr>'2кв'!_edn3</vt:lpstr>
      <vt:lpstr>'3кв'!_edn3</vt:lpstr>
      <vt:lpstr>'4кв'!_edn3</vt:lpstr>
      <vt:lpstr>'1кв'!_edn4</vt:lpstr>
      <vt:lpstr>'2кв'!_edn4</vt:lpstr>
      <vt:lpstr>'3кв'!_edn4</vt:lpstr>
      <vt:lpstr>'4кв'!_edn4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2023-03-02T10:33:58Z</dcterms:modified>
</cp:coreProperties>
</file>