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10" windowHeight="11010" activeTab="4"/>
  </bookViews>
  <sheets>
    <sheet name="1кв" sheetId="19" r:id="rId1"/>
    <sheet name="2кв" sheetId="20" r:id="rId2"/>
    <sheet name="3кв" sheetId="21" r:id="rId3"/>
    <sheet name="4кв" sheetId="22" r:id="rId4"/>
    <sheet name="отчет" sheetId="23" r:id="rId5"/>
  </sheets>
  <definedNames>
    <definedName name="_xlnm.Print_Area" localSheetId="0">'1кв'!$A$1:$E$54</definedName>
    <definedName name="_xlnm.Print_Area" localSheetId="1">'2кв'!$A$1:$E$55</definedName>
    <definedName name="_xlnm.Print_Area" localSheetId="2">'3кв'!$A$1:$E$53</definedName>
    <definedName name="_xlnm.Print_Area" localSheetId="3">'4кв'!$A$1:$E$55</definedName>
    <definedName name="_xlnm.Print_Area" localSheetId="4">отчет!$A$1:$C$48</definedName>
  </definedNames>
  <calcPr calcId="124519"/>
</workbook>
</file>

<file path=xl/calcChain.xml><?xml version="1.0" encoding="utf-8"?>
<calcChain xmlns="http://schemas.openxmlformats.org/spreadsheetml/2006/main">
  <c r="C31" i="23"/>
  <c r="C30"/>
  <c r="C28"/>
  <c r="C26" s="1"/>
  <c r="C29"/>
  <c r="C25"/>
  <c r="C21"/>
  <c r="C22"/>
  <c r="C23"/>
  <c r="C24"/>
  <c r="C20"/>
  <c r="C19"/>
  <c r="C18"/>
  <c r="C17"/>
  <c r="C16"/>
  <c r="C13"/>
  <c r="C12"/>
  <c r="C6"/>
  <c r="C39"/>
  <c r="C14" l="1"/>
  <c r="C33"/>
  <c r="E32" i="19"/>
  <c r="E33" i="22"/>
  <c r="C34" i="23" l="1"/>
  <c r="E31" i="22"/>
  <c r="B53"/>
  <c r="E23"/>
  <c r="E22"/>
  <c r="B54" s="1"/>
  <c r="B50" i="21" l="1"/>
  <c r="E31"/>
  <c r="E30"/>
  <c r="B51"/>
  <c r="E23"/>
  <c r="E22"/>
  <c r="B52" l="1"/>
  <c r="B52" i="20"/>
  <c r="E33" l="1"/>
  <c r="E32"/>
  <c r="B53"/>
  <c r="E23"/>
  <c r="E22"/>
  <c r="B54" s="1"/>
  <c r="B52" i="19" l="1"/>
  <c r="B51"/>
  <c r="E31"/>
  <c r="E24" l="1"/>
  <c r="E23"/>
  <c r="E22"/>
  <c r="B53" l="1"/>
  <c r="B54" s="1"/>
  <c r="B50" i="20" s="1"/>
  <c r="B55" s="1"/>
  <c r="B48" i="21" s="1"/>
  <c r="B53" s="1"/>
  <c r="B50" i="22" s="1"/>
  <c r="B55" s="1"/>
</calcChain>
</file>

<file path=xl/sharedStrings.xml><?xml version="1.0" encoding="utf-8"?>
<sst xmlns="http://schemas.openxmlformats.org/spreadsheetml/2006/main" count="347" uniqueCount="124">
  <si>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</si>
  <si>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</si>
  <si>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</si>
  <si>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</si>
  <si>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</si>
  <si>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</si>
  <si>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</si>
  <si>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</si>
  <si>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</si>
  <si>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</si>
  <si>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</si>
  <si>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</si>
  <si>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</si>
  <si>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</si>
  <si>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</si>
  <si>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</si>
  <si>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</si>
  <si>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</si>
  <si>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</si>
  <si>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</si>
  <si>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г. Россошь, ул. Деповская, 2в</t>
  </si>
  <si>
    <r>
      <t>с одной стороны, 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</si>
  <si>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>именуемый в дальнейшем "Исполнитель", в лице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</si>
  <si>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№27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</si>
  <si>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№2в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Деповская</t>
    </r>
  </si>
  <si>
    <t>постоянно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</si>
  <si>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</si>
  <si>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</si>
  <si>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</si>
  <si>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</si>
  <si>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</si>
  <si>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Наименование вида работы
(услуги)
</t>
  </si>
  <si>
    <t xml:space="preserve">Стоимость /
сметная стоимость  выполненной работы (оказанной услуги) за единицу
</t>
  </si>
  <si>
    <t>Общая площадь квартир - 1179,15 м2</t>
  </si>
  <si>
    <t>Расходы по содержанию и тек.ремонту</t>
  </si>
  <si>
    <t xml:space="preserve">Оплачено </t>
  </si>
  <si>
    <t xml:space="preserve">Расходы по управлению МКД </t>
  </si>
  <si>
    <t xml:space="preserve">Стоимость материалов </t>
  </si>
  <si>
    <t xml:space="preserve">Итого остаток на конец  квартала </t>
  </si>
  <si>
    <t>1 квартал</t>
  </si>
  <si>
    <t>определена приложением № 9 к договору</t>
  </si>
  <si>
    <t xml:space="preserve">Остаток на начало квартала </t>
  </si>
  <si>
    <t xml:space="preserve">Услуги по содержанию многоквартирного дома </t>
  </si>
  <si>
    <t xml:space="preserve">Оплачено за размещение оборудования ТТК </t>
  </si>
  <si>
    <t xml:space="preserve">именуемый в дальнейшем "Заказчик", в лице 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</si>
  <si>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   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</si>
  <si>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</t>
    </r>
  </si>
  <si>
    <t>горячая вода на СОИ</t>
  </si>
  <si>
    <t>холодная вода на СОИ</t>
  </si>
  <si>
    <t>электроэнергия на СОИ</t>
  </si>
  <si>
    <t>водоотведение на СОИ</t>
  </si>
  <si>
    <t>Обработка подъездов хлорсодержащими растворами опрыскивание 1 раз в неделю</t>
  </si>
  <si>
    <t>Дератизация, дезинскеция</t>
  </si>
  <si>
    <t>по заявке</t>
  </si>
  <si>
    <t>за 1 квартал 2022 года</t>
  </si>
  <si>
    <t>"31" 03 2022 г.</t>
  </si>
  <si>
    <t>уборка в подвале</t>
  </si>
  <si>
    <t>март</t>
  </si>
  <si>
    <t>ч/ч</t>
  </si>
  <si>
    <t xml:space="preserve">           2. Всего за период с "01" 01 2022 г. по "31" 03 2022 г. выполнено работ (оказано услуг) на общую сумму восемьдесят девять тысяч семьсот три рубля 09 копеек</t>
  </si>
  <si>
    <t>Предъявлено населению 99211,91 руб.</t>
  </si>
  <si>
    <t>за 2 квартал 2022 года</t>
  </si>
  <si>
    <t>"30" 06 2022 г.</t>
  </si>
  <si>
    <t>2 квартал</t>
  </si>
  <si>
    <t>Установка стенда на дет.площадке</t>
  </si>
  <si>
    <t>ч/час</t>
  </si>
  <si>
    <t>апрель</t>
  </si>
  <si>
    <t>май</t>
  </si>
  <si>
    <t xml:space="preserve">           2. Всего за период с "01" 04 2022 г. по "30" 06 2022 г. выполнено работ (оказано услуг) на общую сумму девяносто две тысячи восемьсот тридцать восемь рублей 94 копейки</t>
  </si>
  <si>
    <t>Предъявлено населению 98190,29руб.</t>
  </si>
  <si>
    <t>Реконструкция качелей</t>
  </si>
  <si>
    <t>ремонт крыши подвала</t>
  </si>
  <si>
    <t>за 3 квартал 2022 года</t>
  </si>
  <si>
    <t>"30" 09 2022 г.</t>
  </si>
  <si>
    <t>3 квартал</t>
  </si>
  <si>
    <t>Частичный ремонт кровли балкона (кв.24)</t>
  </si>
  <si>
    <t>август</t>
  </si>
  <si>
    <t xml:space="preserve">           2. Всего за период с "01" 07 2022 г. по "30" 09 2022 г. выполнено работ (оказано услуг) на общую сумму девяносто три тысячи девятьсот семьдесят восемь рублей 80 копеек</t>
  </si>
  <si>
    <t>Предъявлено населению 106344,56руб.</t>
  </si>
  <si>
    <t>за 4 квартал 2022 года</t>
  </si>
  <si>
    <t>"31" 12 2022 г.</t>
  </si>
  <si>
    <t>4 квартал</t>
  </si>
  <si>
    <t xml:space="preserve">Ремонт освещения в подвале </t>
  </si>
  <si>
    <t>октябрь</t>
  </si>
  <si>
    <t>ноябрь</t>
  </si>
  <si>
    <t>Монтаж навеса на приямки 2шт (смета)</t>
  </si>
  <si>
    <t>Ремонт кровли входа в подвал 1шт (смета)</t>
  </si>
  <si>
    <t>Предъявлено населению 110093,06руб.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</si>
  <si>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</si>
  <si>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</si>
  <si>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</si>
  <si>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</si>
  <si>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</si>
  <si>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</si>
  <si>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</si>
  <si>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ТТК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</si>
  <si>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</si>
  <si>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</si>
  <si>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</si>
  <si>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>Дератизация, дезинсекция</t>
  </si>
  <si>
    <t>Стоимость материалов</t>
  </si>
  <si>
    <t>работы по договору, всего</t>
  </si>
  <si>
    <t>*Установка стенда на дет.площадке</t>
  </si>
  <si>
    <t>*Реконструкция качелей</t>
  </si>
  <si>
    <t>Итого расходов</t>
  </si>
  <si>
    <t>Остаток средств на 01.01.2022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</si>
  <si>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</si>
  <si>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</si>
  <si>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</si>
  <si>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</si>
  <si>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</si>
  <si>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</si>
  <si>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</si>
  <si>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</si>
  <si>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</si>
  <si>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 Деповская, д. 2в</t>
  </si>
  <si>
    <t>Начислено всего 413838,94</t>
  </si>
  <si>
    <t xml:space="preserve">           2. Всего за период с "01" 10 2022 г. по "31" 12 2022 г. выполнено работ (оказано услуг) на общую сумму сто двадцать семь  тысяч двести пятьдесят восемь рублей 85 копеек</t>
  </si>
  <si>
    <t xml:space="preserve">* холодная вода на СОИ - </t>
  </si>
  <si>
    <t>* электроэнергия на СОИ-86873,2</t>
  </si>
  <si>
    <t>* водоотведение на СОИ- 12876,51</t>
  </si>
  <si>
    <t>Непредвиденные работы 30 ч/ч</t>
  </si>
  <si>
    <t>*Ремонт кровли входа в подвал 1шт (смета)</t>
  </si>
  <si>
    <t>*Монтаж навеса на приямки 2шт (смета)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</si>
</sst>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[$-419]General"/>
    <numFmt numFmtId="165" formatCode="#,##0.00\ _₽"/>
    <numFmt numFmtId="166" formatCode="#,##0.00_ ;\-#,##0.00\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4" fontId="16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4" fillId="2" borderId="0" xfId="0" applyFont="1" applyFill="1"/>
    <xf numFmtId="43" fontId="7" fillId="0" borderId="0" xfId="0" applyNumberFormat="1" applyFont="1"/>
    <xf numFmtId="0" fontId="10" fillId="0" borderId="0" xfId="0" applyFont="1"/>
    <xf numFmtId="4" fontId="4" fillId="0" borderId="0" xfId="1" applyNumberFormat="1" applyFont="1"/>
    <xf numFmtId="4" fontId="7" fillId="0" borderId="0" xfId="1" applyNumberFormat="1" applyFont="1"/>
    <xf numFmtId="43" fontId="4" fillId="0" borderId="0" xfId="0" applyNumberFormat="1" applyFont="1"/>
    <xf numFmtId="0" fontId="4" fillId="0" borderId="0" xfId="0" applyFont="1" applyBorder="1"/>
    <xf numFmtId="43" fontId="4" fillId="2" borderId="0" xfId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13" fillId="0" borderId="0" xfId="0" applyFont="1"/>
    <xf numFmtId="43" fontId="4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" fontId="7" fillId="0" borderId="0" xfId="0" applyNumberFormat="1" applyFont="1"/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0" borderId="0" xfId="0" applyFont="1" applyBorder="1" applyAlignment="1">
      <alignment wrapText="1"/>
    </xf>
    <xf numFmtId="2" fontId="4" fillId="2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7" fillId="0" borderId="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8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166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4" fillId="0" borderId="4" xfId="0" applyFont="1" applyBorder="1" applyAlignment="1">
      <alignment vertical="center" wrapText="1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4" fillId="2" borderId="1" xfId="1" applyFont="1" applyFill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7" fillId="0" borderId="1" xfId="1" applyFont="1" applyBorder="1" applyAlignment="1">
      <alignment horizontal="center"/>
    </xf>
    <xf numFmtId="166" fontId="7" fillId="0" borderId="1" xfId="1" applyNumberFormat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view="pageBreakPreview" topLeftCell="A20" zoomScaleSheetLayoutView="100" workbookViewId="0">
      <selection activeCell="D52" sqref="D52"/>
    </sheetView>
  </sheetViews>
  <sheetFormatPr defaultColWidth="9.140625" defaultRowHeight="15"/>
  <cols>
    <col min="1" max="1" width="35.28515625" style="2" customWidth="1"/>
    <col min="2" max="2" width="20.28515625" style="2" customWidth="1"/>
    <col min="3" max="3" width="13" style="2" customWidth="1"/>
    <col min="4" max="4" width="11.28515625" style="2" customWidth="1"/>
    <col min="5" max="5" width="15.7109375" style="17" customWidth="1"/>
    <col min="6" max="6" width="9.140625" style="2"/>
    <col min="7" max="7" width="11.28515625" style="2" bestFit="1" customWidth="1"/>
    <col min="8" max="8" width="13.42578125" style="2" bestFit="1" customWidth="1"/>
    <col min="9" max="9" width="12.140625" style="2" bestFit="1" customWidth="1"/>
    <col min="10" max="16384" width="9.140625" style="2"/>
  </cols>
  <sheetData>
    <row r="1" spans="1:5" ht="15.75">
      <c r="A1" s="75" t="s">
        <v>9</v>
      </c>
      <c r="B1" s="75"/>
      <c r="C1" s="75"/>
      <c r="D1" s="75"/>
      <c r="E1" s="75"/>
    </row>
    <row r="2" spans="1:5" ht="30" customHeight="1">
      <c r="A2" s="76" t="s">
        <v>10</v>
      </c>
      <c r="B2" s="77"/>
      <c r="C2" s="77"/>
      <c r="D2" s="77"/>
      <c r="E2" s="77"/>
    </row>
    <row r="3" spans="1:5">
      <c r="A3" s="78" t="s">
        <v>54</v>
      </c>
      <c r="B3" s="78"/>
      <c r="C3" s="78"/>
      <c r="D3" s="78"/>
      <c r="E3" s="78"/>
    </row>
    <row r="4" spans="1:5" s="1" customFormat="1" ht="15.6" customHeight="1">
      <c r="A4" s="35" t="s">
        <v>11</v>
      </c>
      <c r="B4" s="4"/>
      <c r="C4" s="4"/>
      <c r="D4" s="83" t="s">
        <v>55</v>
      </c>
      <c r="E4" s="83"/>
    </row>
    <row r="5" spans="1:5">
      <c r="A5" s="38"/>
      <c r="B5" s="4"/>
      <c r="C5" s="4"/>
      <c r="D5" s="4"/>
      <c r="E5" s="4"/>
    </row>
    <row r="6" spans="1:5">
      <c r="A6" s="79" t="s">
        <v>0</v>
      </c>
      <c r="B6" s="79"/>
      <c r="C6" s="79"/>
      <c r="D6" s="79"/>
      <c r="E6" s="79"/>
    </row>
    <row r="7" spans="1:5">
      <c r="A7" s="80" t="s">
        <v>20</v>
      </c>
      <c r="B7" s="80"/>
      <c r="C7" s="80"/>
      <c r="D7" s="80"/>
      <c r="E7" s="80"/>
    </row>
    <row r="8" spans="1:5">
      <c r="A8" s="73" t="s">
        <v>1</v>
      </c>
      <c r="B8" s="73"/>
      <c r="C8" s="73"/>
      <c r="D8" s="73"/>
      <c r="E8" s="73"/>
    </row>
    <row r="9" spans="1:5">
      <c r="A9" s="79" t="s">
        <v>44</v>
      </c>
      <c r="B9" s="79"/>
      <c r="C9" s="79"/>
      <c r="D9" s="79"/>
      <c r="E9" s="79"/>
    </row>
    <row r="10" spans="1:5" ht="27" customHeight="1">
      <c r="A10" s="81" t="s">
        <v>12</v>
      </c>
      <c r="B10" s="82"/>
      <c r="C10" s="82"/>
      <c r="D10" s="82"/>
      <c r="E10" s="82"/>
    </row>
    <row r="11" spans="1:5" ht="30.75" customHeight="1">
      <c r="A11" s="79" t="s">
        <v>45</v>
      </c>
      <c r="B11" s="79"/>
      <c r="C11" s="79"/>
      <c r="D11" s="79"/>
      <c r="E11" s="79"/>
    </row>
    <row r="12" spans="1:5">
      <c r="A12" s="73" t="s">
        <v>13</v>
      </c>
      <c r="B12" s="74"/>
      <c r="C12" s="74"/>
      <c r="D12" s="74"/>
      <c r="E12" s="74"/>
    </row>
    <row r="13" spans="1:5">
      <c r="A13" s="79" t="s">
        <v>21</v>
      </c>
      <c r="B13" s="79"/>
      <c r="C13" s="79"/>
      <c r="D13" s="79"/>
      <c r="E13" s="79"/>
    </row>
    <row r="14" spans="1:5" ht="11.25" customHeight="1">
      <c r="A14" s="73" t="s">
        <v>2</v>
      </c>
      <c r="B14" s="74"/>
      <c r="C14" s="74"/>
      <c r="D14" s="74"/>
      <c r="E14" s="74"/>
    </row>
    <row r="15" spans="1:5">
      <c r="A15" s="79" t="s">
        <v>22</v>
      </c>
      <c r="B15" s="79"/>
      <c r="C15" s="79"/>
      <c r="D15" s="79"/>
      <c r="E15" s="79"/>
    </row>
    <row r="16" spans="1:5" ht="13.9" customHeight="1">
      <c r="A16" s="73" t="s">
        <v>14</v>
      </c>
      <c r="B16" s="74"/>
      <c r="C16" s="74"/>
      <c r="D16" s="74"/>
      <c r="E16" s="74"/>
    </row>
    <row r="17" spans="1:9" ht="30.75" customHeight="1">
      <c r="A17" s="79" t="s">
        <v>15</v>
      </c>
      <c r="B17" s="79"/>
      <c r="C17" s="79"/>
      <c r="D17" s="79"/>
      <c r="E17" s="79"/>
    </row>
    <row r="18" spans="1:9" ht="61.9" customHeight="1">
      <c r="A18" s="79" t="s">
        <v>23</v>
      </c>
      <c r="B18" s="79"/>
      <c r="C18" s="79"/>
      <c r="D18" s="79"/>
      <c r="E18" s="79"/>
    </row>
    <row r="19" spans="1:9" ht="32.450000000000003" customHeight="1">
      <c r="A19" s="85" t="s">
        <v>24</v>
      </c>
      <c r="B19" s="85"/>
      <c r="C19" s="85"/>
      <c r="D19" s="85"/>
      <c r="E19" s="85"/>
    </row>
    <row r="20" spans="1:9">
      <c r="A20" s="85"/>
      <c r="B20" s="85"/>
      <c r="C20" s="85"/>
      <c r="D20" s="85"/>
      <c r="E20" s="85"/>
      <c r="F20" s="2">
        <v>1179.1500000000001</v>
      </c>
      <c r="G20" s="2">
        <v>3</v>
      </c>
    </row>
    <row r="21" spans="1:9" ht="114.75">
      <c r="A21" s="6" t="s">
        <v>31</v>
      </c>
      <c r="B21" s="6" t="s">
        <v>8</v>
      </c>
      <c r="C21" s="6" t="s">
        <v>3</v>
      </c>
      <c r="D21" s="6" t="s">
        <v>32</v>
      </c>
      <c r="E21" s="11" t="s">
        <v>7</v>
      </c>
    </row>
    <row r="22" spans="1:9" ht="38.25">
      <c r="A22" s="32" t="s">
        <v>42</v>
      </c>
      <c r="B22" s="6" t="s">
        <v>40</v>
      </c>
      <c r="C22" s="3" t="s">
        <v>4</v>
      </c>
      <c r="D22" s="3">
        <v>17</v>
      </c>
      <c r="E22" s="12">
        <f>D22*F20*G20</f>
        <v>60136.650000000009</v>
      </c>
      <c r="F22" s="23"/>
      <c r="G22" s="24"/>
      <c r="I22" s="22"/>
    </row>
    <row r="23" spans="1:9" ht="62.25" customHeight="1">
      <c r="A23" s="5" t="s">
        <v>51</v>
      </c>
      <c r="B23" s="36" t="s">
        <v>39</v>
      </c>
      <c r="C23" s="3" t="s">
        <v>4</v>
      </c>
      <c r="D23" s="3"/>
      <c r="E23" s="12">
        <f>1887.52*3</f>
        <v>5662.5599999999995</v>
      </c>
      <c r="F23" s="23"/>
      <c r="G23" s="24"/>
      <c r="I23" s="22"/>
    </row>
    <row r="24" spans="1:9">
      <c r="A24" s="5" t="s">
        <v>36</v>
      </c>
      <c r="B24" s="6" t="s">
        <v>25</v>
      </c>
      <c r="C24" s="3" t="s">
        <v>4</v>
      </c>
      <c r="D24" s="3">
        <v>5</v>
      </c>
      <c r="E24" s="12">
        <f>D24*F20*G20</f>
        <v>17687.25</v>
      </c>
      <c r="F24" s="23"/>
      <c r="G24" s="24"/>
      <c r="I24" s="22"/>
    </row>
    <row r="25" spans="1:9">
      <c r="A25" s="5" t="s">
        <v>52</v>
      </c>
      <c r="B25" s="6" t="s">
        <v>53</v>
      </c>
      <c r="C25" s="3" t="s">
        <v>27</v>
      </c>
      <c r="D25" s="3"/>
      <c r="E25" s="12">
        <v>0</v>
      </c>
      <c r="F25" s="23"/>
      <c r="G25" s="24"/>
      <c r="I25" s="22"/>
    </row>
    <row r="26" spans="1:9">
      <c r="A26" s="5" t="s">
        <v>47</v>
      </c>
      <c r="B26" s="36" t="s">
        <v>39</v>
      </c>
      <c r="C26" s="3" t="s">
        <v>27</v>
      </c>
      <c r="D26" s="3"/>
      <c r="E26" s="34">
        <v>0</v>
      </c>
      <c r="F26" s="23"/>
      <c r="G26" s="24"/>
      <c r="I26" s="22"/>
    </row>
    <row r="27" spans="1:9">
      <c r="A27" s="5" t="s">
        <v>48</v>
      </c>
      <c r="B27" s="36" t="s">
        <v>39</v>
      </c>
      <c r="C27" s="3" t="s">
        <v>27</v>
      </c>
      <c r="D27" s="3"/>
      <c r="E27" s="34">
        <v>0</v>
      </c>
      <c r="F27" s="23"/>
      <c r="G27" s="24"/>
      <c r="I27" s="22"/>
    </row>
    <row r="28" spans="1:9">
      <c r="A28" s="5" t="s">
        <v>49</v>
      </c>
      <c r="B28" s="36" t="s">
        <v>39</v>
      </c>
      <c r="C28" s="3" t="s">
        <v>27</v>
      </c>
      <c r="D28" s="3"/>
      <c r="E28" s="27">
        <v>2209.6799999999998</v>
      </c>
      <c r="F28" s="23"/>
      <c r="G28" s="24"/>
      <c r="I28" s="22"/>
    </row>
    <row r="29" spans="1:9">
      <c r="A29" s="5" t="s">
        <v>50</v>
      </c>
      <c r="B29" s="36" t="s">
        <v>39</v>
      </c>
      <c r="C29" s="3" t="s">
        <v>27</v>
      </c>
      <c r="D29" s="3"/>
      <c r="E29" s="12">
        <v>4006.95</v>
      </c>
      <c r="F29" s="23"/>
      <c r="G29" s="24"/>
      <c r="I29" s="22"/>
    </row>
    <row r="30" spans="1:9">
      <c r="A30" s="31" t="s">
        <v>37</v>
      </c>
      <c r="B30" s="36" t="s">
        <v>39</v>
      </c>
      <c r="C30" s="11" t="s">
        <v>27</v>
      </c>
      <c r="D30" s="11"/>
      <c r="E30" s="30">
        <v>0</v>
      </c>
      <c r="F30" s="23"/>
      <c r="G30" s="24"/>
      <c r="I30" s="22"/>
    </row>
    <row r="31" spans="1:9">
      <c r="A31" s="31" t="s">
        <v>56</v>
      </c>
      <c r="B31" s="36" t="s">
        <v>57</v>
      </c>
      <c r="C31" s="11" t="s">
        <v>58</v>
      </c>
      <c r="D31" s="11">
        <v>20</v>
      </c>
      <c r="E31" s="30">
        <f>D31*218.47</f>
        <v>4369.3999999999996</v>
      </c>
      <c r="F31" s="23"/>
      <c r="G31" s="24"/>
      <c r="I31" s="22"/>
    </row>
    <row r="32" spans="1:9" s="17" customFormat="1">
      <c r="A32" s="7" t="s">
        <v>28</v>
      </c>
      <c r="B32" s="8"/>
      <c r="C32" s="9"/>
      <c r="D32" s="9"/>
      <c r="E32" s="13">
        <f>SUM(E22:E31)</f>
        <v>94072.489999999991</v>
      </c>
      <c r="F32" s="25"/>
      <c r="G32" s="24"/>
    </row>
    <row r="33" spans="1:8" s="17" customFormat="1">
      <c r="A33" s="2"/>
      <c r="B33" s="2"/>
      <c r="C33" s="2"/>
      <c r="D33" s="2"/>
      <c r="F33" s="25"/>
      <c r="G33" s="24"/>
    </row>
    <row r="34" spans="1:8" s="10" customFormat="1" ht="29.25" customHeight="1">
      <c r="A34" s="86" t="s">
        <v>59</v>
      </c>
      <c r="B34" s="86"/>
      <c r="C34" s="86"/>
      <c r="D34" s="86"/>
      <c r="E34" s="86"/>
      <c r="G34" s="24"/>
    </row>
    <row r="35" spans="1:8" ht="33" customHeight="1">
      <c r="A35" s="79" t="s">
        <v>19</v>
      </c>
      <c r="B35" s="79"/>
      <c r="C35" s="79"/>
      <c r="D35" s="79"/>
      <c r="E35" s="79"/>
    </row>
    <row r="36" spans="1:8" ht="19.5" customHeight="1">
      <c r="A36" s="79" t="s">
        <v>18</v>
      </c>
      <c r="B36" s="79"/>
      <c r="C36" s="79"/>
      <c r="D36" s="79"/>
      <c r="E36" s="79"/>
    </row>
    <row r="37" spans="1:8" ht="29.25" customHeight="1">
      <c r="A37" s="79" t="s">
        <v>29</v>
      </c>
      <c r="B37" s="79"/>
      <c r="C37" s="79"/>
      <c r="D37" s="79"/>
      <c r="E37" s="79"/>
    </row>
    <row r="38" spans="1:8">
      <c r="A38" s="79" t="s">
        <v>16</v>
      </c>
      <c r="B38" s="79"/>
      <c r="C38" s="79"/>
      <c r="D38" s="79"/>
      <c r="E38" s="79"/>
    </row>
    <row r="39" spans="1:8" ht="29.25" customHeight="1">
      <c r="A39" s="84" t="s">
        <v>5</v>
      </c>
      <c r="B39" s="84"/>
      <c r="C39" s="84"/>
      <c r="D39" s="84"/>
      <c r="E39" s="84"/>
      <c r="F39" s="10"/>
      <c r="G39" s="10"/>
      <c r="H39" s="18"/>
    </row>
    <row r="40" spans="1:8">
      <c r="A40" s="79" t="s">
        <v>16</v>
      </c>
      <c r="B40" s="79"/>
      <c r="C40" s="79"/>
      <c r="D40" s="79"/>
      <c r="E40" s="79"/>
    </row>
    <row r="41" spans="1:8" ht="13.9" customHeight="1">
      <c r="A41" s="87" t="s">
        <v>26</v>
      </c>
      <c r="B41" s="87"/>
      <c r="C41" s="87"/>
      <c r="D41" s="87"/>
      <c r="E41" s="14"/>
    </row>
    <row r="42" spans="1:8">
      <c r="B42" s="88" t="s">
        <v>17</v>
      </c>
      <c r="C42" s="88"/>
      <c r="D42" s="88"/>
      <c r="E42" s="15" t="s">
        <v>6</v>
      </c>
    </row>
    <row r="43" spans="1:8">
      <c r="A43" s="37"/>
      <c r="B43" s="37"/>
      <c r="C43" s="37"/>
      <c r="D43" s="37"/>
      <c r="E43" s="16"/>
    </row>
    <row r="44" spans="1:8" ht="13.9" customHeight="1">
      <c r="A44" s="89" t="s">
        <v>46</v>
      </c>
      <c r="B44" s="89"/>
      <c r="C44" s="89"/>
      <c r="D44" s="89"/>
      <c r="E44" s="14"/>
    </row>
    <row r="45" spans="1:8">
      <c r="B45" s="88" t="s">
        <v>17</v>
      </c>
      <c r="C45" s="88"/>
      <c r="D45" s="88"/>
      <c r="E45" s="15" t="s">
        <v>6</v>
      </c>
    </row>
    <row r="47" spans="1:8">
      <c r="A47" s="26" t="s">
        <v>33</v>
      </c>
    </row>
    <row r="48" spans="1:8">
      <c r="A48" s="10" t="s">
        <v>30</v>
      </c>
      <c r="E48" s="2"/>
    </row>
    <row r="49" spans="1:5">
      <c r="A49" s="2" t="s">
        <v>41</v>
      </c>
      <c r="B49" s="21">
        <v>3177.27</v>
      </c>
      <c r="E49" s="2"/>
    </row>
    <row r="50" spans="1:5">
      <c r="A50" s="28" t="s">
        <v>60</v>
      </c>
      <c r="B50" s="20"/>
      <c r="E50" s="2"/>
    </row>
    <row r="51" spans="1:5">
      <c r="A51" s="2" t="s">
        <v>35</v>
      </c>
      <c r="B51" s="20">
        <f>94616.3-9.43</f>
        <v>94606.87000000001</v>
      </c>
      <c r="E51" s="2"/>
    </row>
    <row r="52" spans="1:5" ht="30">
      <c r="A52" s="33" t="s">
        <v>43</v>
      </c>
      <c r="B52" s="20">
        <f>110*3</f>
        <v>330</v>
      </c>
      <c r="E52" s="2"/>
    </row>
    <row r="53" spans="1:5" ht="18.600000000000001" customHeight="1">
      <c r="A53" s="2" t="s">
        <v>34</v>
      </c>
      <c r="B53" s="20">
        <f>E32</f>
        <v>94072.489999999991</v>
      </c>
      <c r="E53" s="2"/>
    </row>
    <row r="54" spans="1:5">
      <c r="A54" s="19" t="s">
        <v>38</v>
      </c>
      <c r="B54" s="29">
        <f>B49+B51+B52-B53</f>
        <v>4041.6500000000233</v>
      </c>
    </row>
    <row r="55" spans="1:5">
      <c r="C55" s="22"/>
    </row>
    <row r="57" spans="1:5">
      <c r="B57" s="22"/>
    </row>
  </sheetData>
  <mergeCells count="30">
    <mergeCell ref="A40:E40"/>
    <mergeCell ref="A41:D41"/>
    <mergeCell ref="B42:D42"/>
    <mergeCell ref="A44:D44"/>
    <mergeCell ref="B45:D45"/>
    <mergeCell ref="A39:E39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38:E38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D4:E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8"/>
  <sheetViews>
    <sheetView view="pageBreakPreview" topLeftCell="A19" zoomScaleSheetLayoutView="100" workbookViewId="0">
      <selection activeCell="A31" sqref="A31"/>
    </sheetView>
  </sheetViews>
  <sheetFormatPr defaultColWidth="9.140625" defaultRowHeight="15"/>
  <cols>
    <col min="1" max="1" width="35.28515625" style="2" customWidth="1"/>
    <col min="2" max="2" width="20.28515625" style="2" customWidth="1"/>
    <col min="3" max="3" width="13" style="2" customWidth="1"/>
    <col min="4" max="4" width="11.28515625" style="2" customWidth="1"/>
    <col min="5" max="5" width="15.7109375" style="17" customWidth="1"/>
    <col min="6" max="6" width="9.140625" style="2"/>
    <col min="7" max="7" width="11.28515625" style="2" bestFit="1" customWidth="1"/>
    <col min="8" max="8" width="13.42578125" style="2" bestFit="1" customWidth="1"/>
    <col min="9" max="9" width="12.140625" style="2" bestFit="1" customWidth="1"/>
    <col min="10" max="16384" width="9.140625" style="2"/>
  </cols>
  <sheetData>
    <row r="1" spans="1:5" ht="15.75">
      <c r="A1" s="75" t="s">
        <v>9</v>
      </c>
      <c r="B1" s="75"/>
      <c r="C1" s="75"/>
      <c r="D1" s="75"/>
      <c r="E1" s="75"/>
    </row>
    <row r="2" spans="1:5" ht="30" customHeight="1">
      <c r="A2" s="76" t="s">
        <v>10</v>
      </c>
      <c r="B2" s="77"/>
      <c r="C2" s="77"/>
      <c r="D2" s="77"/>
      <c r="E2" s="77"/>
    </row>
    <row r="3" spans="1:5">
      <c r="A3" s="78" t="s">
        <v>61</v>
      </c>
      <c r="B3" s="78"/>
      <c r="C3" s="78"/>
      <c r="D3" s="78"/>
      <c r="E3" s="78"/>
    </row>
    <row r="4" spans="1:5" s="1" customFormat="1" ht="15.6" customHeight="1">
      <c r="A4" s="35" t="s">
        <v>11</v>
      </c>
      <c r="B4" s="4"/>
      <c r="C4" s="4"/>
      <c r="D4" s="83" t="s">
        <v>62</v>
      </c>
      <c r="E4" s="83"/>
    </row>
    <row r="5" spans="1:5">
      <c r="A5" s="40"/>
      <c r="B5" s="4"/>
      <c r="C5" s="4"/>
      <c r="D5" s="4"/>
      <c r="E5" s="4"/>
    </row>
    <row r="6" spans="1:5">
      <c r="A6" s="79" t="s">
        <v>0</v>
      </c>
      <c r="B6" s="79"/>
      <c r="C6" s="79"/>
      <c r="D6" s="79"/>
      <c r="E6" s="79"/>
    </row>
    <row r="7" spans="1:5">
      <c r="A7" s="80" t="s">
        <v>20</v>
      </c>
      <c r="B7" s="80"/>
      <c r="C7" s="80"/>
      <c r="D7" s="80"/>
      <c r="E7" s="80"/>
    </row>
    <row r="8" spans="1:5">
      <c r="A8" s="73" t="s">
        <v>1</v>
      </c>
      <c r="B8" s="73"/>
      <c r="C8" s="73"/>
      <c r="D8" s="73"/>
      <c r="E8" s="73"/>
    </row>
    <row r="9" spans="1:5">
      <c r="A9" s="79" t="s">
        <v>44</v>
      </c>
      <c r="B9" s="79"/>
      <c r="C9" s="79"/>
      <c r="D9" s="79"/>
      <c r="E9" s="79"/>
    </row>
    <row r="10" spans="1:5" ht="27" customHeight="1">
      <c r="A10" s="81" t="s">
        <v>12</v>
      </c>
      <c r="B10" s="82"/>
      <c r="C10" s="82"/>
      <c r="D10" s="82"/>
      <c r="E10" s="82"/>
    </row>
    <row r="11" spans="1:5" ht="30.75" customHeight="1">
      <c r="A11" s="79" t="s">
        <v>45</v>
      </c>
      <c r="B11" s="79"/>
      <c r="C11" s="79"/>
      <c r="D11" s="79"/>
      <c r="E11" s="79"/>
    </row>
    <row r="12" spans="1:5">
      <c r="A12" s="73" t="s">
        <v>13</v>
      </c>
      <c r="B12" s="74"/>
      <c r="C12" s="74"/>
      <c r="D12" s="74"/>
      <c r="E12" s="74"/>
    </row>
    <row r="13" spans="1:5">
      <c r="A13" s="79" t="s">
        <v>21</v>
      </c>
      <c r="B13" s="79"/>
      <c r="C13" s="79"/>
      <c r="D13" s="79"/>
      <c r="E13" s="79"/>
    </row>
    <row r="14" spans="1:5" ht="11.25" customHeight="1">
      <c r="A14" s="73" t="s">
        <v>2</v>
      </c>
      <c r="B14" s="74"/>
      <c r="C14" s="74"/>
      <c r="D14" s="74"/>
      <c r="E14" s="74"/>
    </row>
    <row r="15" spans="1:5">
      <c r="A15" s="79" t="s">
        <v>22</v>
      </c>
      <c r="B15" s="79"/>
      <c r="C15" s="79"/>
      <c r="D15" s="79"/>
      <c r="E15" s="79"/>
    </row>
    <row r="16" spans="1:5" ht="13.9" customHeight="1">
      <c r="A16" s="73" t="s">
        <v>14</v>
      </c>
      <c r="B16" s="74"/>
      <c r="C16" s="74"/>
      <c r="D16" s="74"/>
      <c r="E16" s="74"/>
    </row>
    <row r="17" spans="1:9" ht="30.75" customHeight="1">
      <c r="A17" s="79" t="s">
        <v>15</v>
      </c>
      <c r="B17" s="79"/>
      <c r="C17" s="79"/>
      <c r="D17" s="79"/>
      <c r="E17" s="79"/>
    </row>
    <row r="18" spans="1:9" ht="61.9" customHeight="1">
      <c r="A18" s="79" t="s">
        <v>23</v>
      </c>
      <c r="B18" s="79"/>
      <c r="C18" s="79"/>
      <c r="D18" s="79"/>
      <c r="E18" s="79"/>
    </row>
    <row r="19" spans="1:9" ht="32.450000000000003" customHeight="1">
      <c r="A19" s="85" t="s">
        <v>24</v>
      </c>
      <c r="B19" s="85"/>
      <c r="C19" s="85"/>
      <c r="D19" s="85"/>
      <c r="E19" s="85"/>
    </row>
    <row r="20" spans="1:9">
      <c r="A20" s="85"/>
      <c r="B20" s="85"/>
      <c r="C20" s="85"/>
      <c r="D20" s="85"/>
      <c r="E20" s="85"/>
      <c r="F20" s="2">
        <v>1179.1500000000001</v>
      </c>
      <c r="G20" s="2">
        <v>3</v>
      </c>
    </row>
    <row r="21" spans="1:9" ht="114.75">
      <c r="A21" s="6" t="s">
        <v>31</v>
      </c>
      <c r="B21" s="6" t="s">
        <v>8</v>
      </c>
      <c r="C21" s="6" t="s">
        <v>3</v>
      </c>
      <c r="D21" s="6" t="s">
        <v>32</v>
      </c>
      <c r="E21" s="11" t="s">
        <v>7</v>
      </c>
    </row>
    <row r="22" spans="1:9" ht="38.25">
      <c r="A22" s="32" t="s">
        <v>42</v>
      </c>
      <c r="B22" s="6" t="s">
        <v>40</v>
      </c>
      <c r="C22" s="3" t="s">
        <v>4</v>
      </c>
      <c r="D22" s="3">
        <v>17</v>
      </c>
      <c r="E22" s="12">
        <f>D22*F20*G20</f>
        <v>60136.650000000009</v>
      </c>
      <c r="F22" s="23"/>
      <c r="G22" s="24"/>
      <c r="I22" s="22"/>
    </row>
    <row r="23" spans="1:9">
      <c r="A23" s="5" t="s">
        <v>36</v>
      </c>
      <c r="B23" s="6" t="s">
        <v>25</v>
      </c>
      <c r="C23" s="3" t="s">
        <v>4</v>
      </c>
      <c r="D23" s="3">
        <v>5</v>
      </c>
      <c r="E23" s="12">
        <f>D23*F20*G20</f>
        <v>17687.25</v>
      </c>
      <c r="F23" s="23"/>
      <c r="G23" s="24"/>
      <c r="I23" s="22"/>
    </row>
    <row r="24" spans="1:9">
      <c r="A24" s="5" t="s">
        <v>52</v>
      </c>
      <c r="B24" s="6" t="s">
        <v>53</v>
      </c>
      <c r="C24" s="3" t="s">
        <v>27</v>
      </c>
      <c r="D24" s="3"/>
      <c r="E24" s="12">
        <v>0</v>
      </c>
      <c r="F24" s="23"/>
      <c r="G24" s="24"/>
      <c r="I24" s="22"/>
    </row>
    <row r="25" spans="1:9">
      <c r="A25" s="5" t="s">
        <v>47</v>
      </c>
      <c r="B25" s="36" t="s">
        <v>63</v>
      </c>
      <c r="C25" s="3" t="s">
        <v>27</v>
      </c>
      <c r="D25" s="3"/>
      <c r="E25" s="34">
        <v>0</v>
      </c>
      <c r="F25" s="23"/>
      <c r="G25" s="24"/>
      <c r="I25" s="22"/>
    </row>
    <row r="26" spans="1:9">
      <c r="A26" s="5" t="s">
        <v>48</v>
      </c>
      <c r="B26" s="36" t="s">
        <v>63</v>
      </c>
      <c r="C26" s="3" t="s">
        <v>27</v>
      </c>
      <c r="D26" s="3"/>
      <c r="E26" s="34">
        <v>0</v>
      </c>
      <c r="F26" s="23"/>
      <c r="G26" s="24"/>
      <c r="I26" s="22"/>
    </row>
    <row r="27" spans="1:9">
      <c r="A27" s="5" t="s">
        <v>49</v>
      </c>
      <c r="B27" s="36" t="s">
        <v>63</v>
      </c>
      <c r="C27" s="3" t="s">
        <v>27</v>
      </c>
      <c r="D27" s="3"/>
      <c r="E27" s="27">
        <v>2123.5500000000002</v>
      </c>
      <c r="F27" s="23"/>
      <c r="G27" s="24"/>
      <c r="I27" s="22"/>
    </row>
    <row r="28" spans="1:9">
      <c r="A28" s="5" t="s">
        <v>50</v>
      </c>
      <c r="B28" s="36" t="s">
        <v>63</v>
      </c>
      <c r="C28" s="3" t="s">
        <v>27</v>
      </c>
      <c r="D28" s="3"/>
      <c r="E28" s="12">
        <v>4006.95</v>
      </c>
      <c r="F28" s="23"/>
      <c r="G28" s="24"/>
      <c r="I28" s="22"/>
    </row>
    <row r="29" spans="1:9">
      <c r="A29" s="31" t="s">
        <v>37</v>
      </c>
      <c r="B29" s="36" t="s">
        <v>63</v>
      </c>
      <c r="C29" s="11" t="s">
        <v>27</v>
      </c>
      <c r="D29" s="11"/>
      <c r="E29" s="30">
        <v>930.5</v>
      </c>
      <c r="F29" s="23"/>
      <c r="G29" s="24"/>
      <c r="I29" s="22"/>
    </row>
    <row r="30" spans="1:9">
      <c r="A30" s="41" t="s">
        <v>64</v>
      </c>
      <c r="B30" s="36" t="s">
        <v>67</v>
      </c>
      <c r="C30" s="11"/>
      <c r="D30" s="11"/>
      <c r="E30" s="30">
        <v>4770.3999999999996</v>
      </c>
      <c r="F30" s="23"/>
      <c r="G30" s="24"/>
      <c r="I30" s="22"/>
    </row>
    <row r="31" spans="1:9">
      <c r="A31" s="41" t="s">
        <v>70</v>
      </c>
      <c r="B31" s="36" t="s">
        <v>67</v>
      </c>
      <c r="C31" s="11"/>
      <c r="D31" s="11"/>
      <c r="E31" s="30">
        <v>2746.7</v>
      </c>
      <c r="F31" s="23"/>
      <c r="G31" s="24"/>
      <c r="I31" s="22"/>
    </row>
    <row r="32" spans="1:9">
      <c r="A32" s="41" t="s">
        <v>71</v>
      </c>
      <c r="B32" s="36" t="s">
        <v>66</v>
      </c>
      <c r="C32" s="11" t="s">
        <v>65</v>
      </c>
      <c r="D32" s="11">
        <v>2</v>
      </c>
      <c r="E32" s="30">
        <f>D32*218.47</f>
        <v>436.94</v>
      </c>
      <c r="F32" s="23"/>
      <c r="G32" s="24"/>
      <c r="I32" s="22"/>
    </row>
    <row r="33" spans="1:8" s="17" customFormat="1">
      <c r="A33" s="7" t="s">
        <v>28</v>
      </c>
      <c r="B33" s="8"/>
      <c r="C33" s="9"/>
      <c r="D33" s="9"/>
      <c r="E33" s="13">
        <f>SUM(E22:E32)</f>
        <v>92838.94</v>
      </c>
      <c r="F33" s="25"/>
      <c r="G33" s="24"/>
    </row>
    <row r="34" spans="1:8" s="17" customFormat="1">
      <c r="A34" s="2"/>
      <c r="B34" s="2"/>
      <c r="C34" s="2"/>
      <c r="D34" s="2"/>
      <c r="F34" s="25"/>
      <c r="G34" s="24"/>
    </row>
    <row r="35" spans="1:8" s="10" customFormat="1" ht="29.25" customHeight="1">
      <c r="A35" s="86" t="s">
        <v>68</v>
      </c>
      <c r="B35" s="86"/>
      <c r="C35" s="86"/>
      <c r="D35" s="86"/>
      <c r="E35" s="86"/>
      <c r="G35" s="24"/>
    </row>
    <row r="36" spans="1:8" ht="33" customHeight="1">
      <c r="A36" s="79" t="s">
        <v>19</v>
      </c>
      <c r="B36" s="79"/>
      <c r="C36" s="79"/>
      <c r="D36" s="79"/>
      <c r="E36" s="79"/>
    </row>
    <row r="37" spans="1:8" ht="19.5" customHeight="1">
      <c r="A37" s="79" t="s">
        <v>18</v>
      </c>
      <c r="B37" s="79"/>
      <c r="C37" s="79"/>
      <c r="D37" s="79"/>
      <c r="E37" s="79"/>
    </row>
    <row r="38" spans="1:8" ht="29.25" customHeight="1">
      <c r="A38" s="79" t="s">
        <v>29</v>
      </c>
      <c r="B38" s="79"/>
      <c r="C38" s="79"/>
      <c r="D38" s="79"/>
      <c r="E38" s="79"/>
    </row>
    <row r="39" spans="1:8">
      <c r="A39" s="79" t="s">
        <v>16</v>
      </c>
      <c r="B39" s="79"/>
      <c r="C39" s="79"/>
      <c r="D39" s="79"/>
      <c r="E39" s="79"/>
    </row>
    <row r="40" spans="1:8" ht="29.25" customHeight="1">
      <c r="A40" s="84" t="s">
        <v>5</v>
      </c>
      <c r="B40" s="84"/>
      <c r="C40" s="84"/>
      <c r="D40" s="84"/>
      <c r="E40" s="84"/>
      <c r="F40" s="10"/>
      <c r="G40" s="10"/>
      <c r="H40" s="18"/>
    </row>
    <row r="41" spans="1:8">
      <c r="A41" s="79" t="s">
        <v>16</v>
      </c>
      <c r="B41" s="79"/>
      <c r="C41" s="79"/>
      <c r="D41" s="79"/>
      <c r="E41" s="79"/>
    </row>
    <row r="42" spans="1:8" ht="13.9" customHeight="1">
      <c r="A42" s="87" t="s">
        <v>26</v>
      </c>
      <c r="B42" s="87"/>
      <c r="C42" s="87"/>
      <c r="D42" s="87"/>
      <c r="E42" s="14"/>
    </row>
    <row r="43" spans="1:8">
      <c r="B43" s="88" t="s">
        <v>17</v>
      </c>
      <c r="C43" s="88"/>
      <c r="D43" s="88"/>
      <c r="E43" s="15" t="s">
        <v>6</v>
      </c>
    </row>
    <row r="44" spans="1:8">
      <c r="A44" s="39"/>
      <c r="B44" s="39"/>
      <c r="C44" s="39"/>
      <c r="D44" s="39"/>
      <c r="E44" s="16"/>
    </row>
    <row r="45" spans="1:8" ht="13.9" customHeight="1">
      <c r="A45" s="89" t="s">
        <v>46</v>
      </c>
      <c r="B45" s="89"/>
      <c r="C45" s="89"/>
      <c r="D45" s="89"/>
      <c r="E45" s="14"/>
    </row>
    <row r="46" spans="1:8">
      <c r="B46" s="88" t="s">
        <v>17</v>
      </c>
      <c r="C46" s="88"/>
      <c r="D46" s="88"/>
      <c r="E46" s="15" t="s">
        <v>6</v>
      </c>
    </row>
    <row r="48" spans="1:8">
      <c r="A48" s="26" t="s">
        <v>33</v>
      </c>
    </row>
    <row r="49" spans="1:5">
      <c r="A49" s="10" t="s">
        <v>30</v>
      </c>
      <c r="E49" s="2"/>
    </row>
    <row r="50" spans="1:5">
      <c r="A50" s="2" t="s">
        <v>41</v>
      </c>
      <c r="B50" s="21">
        <f>'1кв'!B54</f>
        <v>4041.6500000000233</v>
      </c>
      <c r="E50" s="2"/>
    </row>
    <row r="51" spans="1:5">
      <c r="A51" s="28" t="s">
        <v>69</v>
      </c>
      <c r="B51" s="20"/>
      <c r="E51" s="2"/>
    </row>
    <row r="52" spans="1:5">
      <c r="A52" s="2" t="s">
        <v>35</v>
      </c>
      <c r="B52" s="20">
        <f>92287.24-24.09</f>
        <v>92263.150000000009</v>
      </c>
      <c r="E52" s="2"/>
    </row>
    <row r="53" spans="1:5" ht="30">
      <c r="A53" s="33" t="s">
        <v>43</v>
      </c>
      <c r="B53" s="20">
        <f>110*3</f>
        <v>330</v>
      </c>
      <c r="E53" s="2"/>
    </row>
    <row r="54" spans="1:5" ht="18.600000000000001" customHeight="1">
      <c r="A54" s="2" t="s">
        <v>34</v>
      </c>
      <c r="B54" s="20">
        <f>E33</f>
        <v>92838.94</v>
      </c>
      <c r="E54" s="2"/>
    </row>
    <row r="55" spans="1:5">
      <c r="A55" s="19" t="s">
        <v>38</v>
      </c>
      <c r="B55" s="29">
        <f>B50+B52+B53-B54</f>
        <v>3795.8600000000297</v>
      </c>
    </row>
    <row r="56" spans="1:5">
      <c r="C56" s="22"/>
    </row>
    <row r="58" spans="1:5">
      <c r="B58" s="22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6:D46"/>
    <mergeCell ref="A20:E20"/>
    <mergeCell ref="A35:E35"/>
    <mergeCell ref="A36:E36"/>
    <mergeCell ref="A37:E37"/>
    <mergeCell ref="A38:E38"/>
    <mergeCell ref="A39:E39"/>
    <mergeCell ref="A40:E40"/>
    <mergeCell ref="A41:E41"/>
    <mergeCell ref="A42:D42"/>
    <mergeCell ref="B43:D43"/>
    <mergeCell ref="A45:D4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6"/>
  <sheetViews>
    <sheetView view="pageBreakPreview" topLeftCell="A22" zoomScaleSheetLayoutView="100" workbookViewId="0">
      <selection activeCell="E30" sqref="E30"/>
    </sheetView>
  </sheetViews>
  <sheetFormatPr defaultColWidth="9.140625" defaultRowHeight="15"/>
  <cols>
    <col min="1" max="1" width="35.28515625" style="2" customWidth="1"/>
    <col min="2" max="2" width="20.28515625" style="2" customWidth="1"/>
    <col min="3" max="3" width="13" style="2" customWidth="1"/>
    <col min="4" max="4" width="11.28515625" style="2" customWidth="1"/>
    <col min="5" max="5" width="15.7109375" style="17" customWidth="1"/>
    <col min="6" max="6" width="9.140625" style="2"/>
    <col min="7" max="7" width="11.28515625" style="2" bestFit="1" customWidth="1"/>
    <col min="8" max="8" width="13.42578125" style="2" bestFit="1" customWidth="1"/>
    <col min="9" max="9" width="12.140625" style="2" bestFit="1" customWidth="1"/>
    <col min="10" max="16384" width="9.140625" style="2"/>
  </cols>
  <sheetData>
    <row r="1" spans="1:5" ht="15.75">
      <c r="A1" s="75" t="s">
        <v>9</v>
      </c>
      <c r="B1" s="75"/>
      <c r="C1" s="75"/>
      <c r="D1" s="75"/>
      <c r="E1" s="75"/>
    </row>
    <row r="2" spans="1:5" ht="30" customHeight="1">
      <c r="A2" s="76" t="s">
        <v>10</v>
      </c>
      <c r="B2" s="77"/>
      <c r="C2" s="77"/>
      <c r="D2" s="77"/>
      <c r="E2" s="77"/>
    </row>
    <row r="3" spans="1:5">
      <c r="A3" s="78" t="s">
        <v>72</v>
      </c>
      <c r="B3" s="78"/>
      <c r="C3" s="78"/>
      <c r="D3" s="78"/>
      <c r="E3" s="78"/>
    </row>
    <row r="4" spans="1:5" s="1" customFormat="1" ht="15.6" customHeight="1">
      <c r="A4" s="35" t="s">
        <v>11</v>
      </c>
      <c r="B4" s="4"/>
      <c r="C4" s="4"/>
      <c r="D4" s="83" t="s">
        <v>73</v>
      </c>
      <c r="E4" s="83"/>
    </row>
    <row r="5" spans="1:5">
      <c r="A5" s="43"/>
      <c r="B5" s="4"/>
      <c r="C5" s="4"/>
      <c r="D5" s="4"/>
      <c r="E5" s="4"/>
    </row>
    <row r="6" spans="1:5">
      <c r="A6" s="79" t="s">
        <v>0</v>
      </c>
      <c r="B6" s="79"/>
      <c r="C6" s="79"/>
      <c r="D6" s="79"/>
      <c r="E6" s="79"/>
    </row>
    <row r="7" spans="1:5">
      <c r="A7" s="80" t="s">
        <v>20</v>
      </c>
      <c r="B7" s="80"/>
      <c r="C7" s="80"/>
      <c r="D7" s="80"/>
      <c r="E7" s="80"/>
    </row>
    <row r="8" spans="1:5">
      <c r="A8" s="73" t="s">
        <v>1</v>
      </c>
      <c r="B8" s="73"/>
      <c r="C8" s="73"/>
      <c r="D8" s="73"/>
      <c r="E8" s="73"/>
    </row>
    <row r="9" spans="1:5">
      <c r="A9" s="79" t="s">
        <v>44</v>
      </c>
      <c r="B9" s="79"/>
      <c r="C9" s="79"/>
      <c r="D9" s="79"/>
      <c r="E9" s="79"/>
    </row>
    <row r="10" spans="1:5" ht="27" customHeight="1">
      <c r="A10" s="81" t="s">
        <v>12</v>
      </c>
      <c r="B10" s="82"/>
      <c r="C10" s="82"/>
      <c r="D10" s="82"/>
      <c r="E10" s="82"/>
    </row>
    <row r="11" spans="1:5" ht="30.75" customHeight="1">
      <c r="A11" s="79" t="s">
        <v>45</v>
      </c>
      <c r="B11" s="79"/>
      <c r="C11" s="79"/>
      <c r="D11" s="79"/>
      <c r="E11" s="79"/>
    </row>
    <row r="12" spans="1:5">
      <c r="A12" s="73" t="s">
        <v>13</v>
      </c>
      <c r="B12" s="74"/>
      <c r="C12" s="74"/>
      <c r="D12" s="74"/>
      <c r="E12" s="74"/>
    </row>
    <row r="13" spans="1:5">
      <c r="A13" s="79" t="s">
        <v>21</v>
      </c>
      <c r="B13" s="79"/>
      <c r="C13" s="79"/>
      <c r="D13" s="79"/>
      <c r="E13" s="79"/>
    </row>
    <row r="14" spans="1:5" ht="11.25" customHeight="1">
      <c r="A14" s="73" t="s">
        <v>2</v>
      </c>
      <c r="B14" s="74"/>
      <c r="C14" s="74"/>
      <c r="D14" s="74"/>
      <c r="E14" s="74"/>
    </row>
    <row r="15" spans="1:5">
      <c r="A15" s="79" t="s">
        <v>22</v>
      </c>
      <c r="B15" s="79"/>
      <c r="C15" s="79"/>
      <c r="D15" s="79"/>
      <c r="E15" s="79"/>
    </row>
    <row r="16" spans="1:5" ht="13.9" customHeight="1">
      <c r="A16" s="73" t="s">
        <v>14</v>
      </c>
      <c r="B16" s="74"/>
      <c r="C16" s="74"/>
      <c r="D16" s="74"/>
      <c r="E16" s="74"/>
    </row>
    <row r="17" spans="1:9" ht="30.75" customHeight="1">
      <c r="A17" s="79" t="s">
        <v>15</v>
      </c>
      <c r="B17" s="79"/>
      <c r="C17" s="79"/>
      <c r="D17" s="79"/>
      <c r="E17" s="79"/>
    </row>
    <row r="18" spans="1:9" ht="61.9" customHeight="1">
      <c r="A18" s="79" t="s">
        <v>23</v>
      </c>
      <c r="B18" s="79"/>
      <c r="C18" s="79"/>
      <c r="D18" s="79"/>
      <c r="E18" s="79"/>
    </row>
    <row r="19" spans="1:9" ht="32.450000000000003" customHeight="1">
      <c r="A19" s="85" t="s">
        <v>24</v>
      </c>
      <c r="B19" s="85"/>
      <c r="C19" s="85"/>
      <c r="D19" s="85"/>
      <c r="E19" s="85"/>
    </row>
    <row r="20" spans="1:9">
      <c r="A20" s="85"/>
      <c r="B20" s="85"/>
      <c r="C20" s="85"/>
      <c r="D20" s="85"/>
      <c r="E20" s="85"/>
      <c r="F20" s="2">
        <v>1179.1500000000001</v>
      </c>
      <c r="G20" s="2">
        <v>3</v>
      </c>
    </row>
    <row r="21" spans="1:9" ht="114.75">
      <c r="A21" s="6" t="s">
        <v>31</v>
      </c>
      <c r="B21" s="6" t="s">
        <v>8</v>
      </c>
      <c r="C21" s="6" t="s">
        <v>3</v>
      </c>
      <c r="D21" s="6" t="s">
        <v>32</v>
      </c>
      <c r="E21" s="11" t="s">
        <v>7</v>
      </c>
    </row>
    <row r="22" spans="1:9" ht="38.25">
      <c r="A22" s="32" t="s">
        <v>42</v>
      </c>
      <c r="B22" s="6" t="s">
        <v>40</v>
      </c>
      <c r="C22" s="3" t="s">
        <v>4</v>
      </c>
      <c r="D22" s="3">
        <v>18.43</v>
      </c>
      <c r="E22" s="12">
        <f>D22*F20*G20</f>
        <v>65195.203500000003</v>
      </c>
      <c r="F22" s="23"/>
      <c r="G22" s="24"/>
      <c r="I22" s="22"/>
    </row>
    <row r="23" spans="1:9">
      <c r="A23" s="5" t="s">
        <v>36</v>
      </c>
      <c r="B23" s="6" t="s">
        <v>25</v>
      </c>
      <c r="C23" s="3" t="s">
        <v>4</v>
      </c>
      <c r="D23" s="3">
        <v>5.42</v>
      </c>
      <c r="E23" s="12">
        <f>D23*F20*G20</f>
        <v>19172.978999999999</v>
      </c>
      <c r="F23" s="23"/>
      <c r="G23" s="24"/>
      <c r="I23" s="22"/>
    </row>
    <row r="24" spans="1:9">
      <c r="A24" s="5" t="s">
        <v>52</v>
      </c>
      <c r="B24" s="6" t="s">
        <v>53</v>
      </c>
      <c r="C24" s="3" t="s">
        <v>27</v>
      </c>
      <c r="D24" s="3"/>
      <c r="E24" s="12">
        <v>0</v>
      </c>
      <c r="F24" s="23"/>
      <c r="G24" s="24"/>
      <c r="I24" s="22"/>
    </row>
    <row r="25" spans="1:9">
      <c r="A25" s="5" t="s">
        <v>47</v>
      </c>
      <c r="B25" s="36" t="s">
        <v>74</v>
      </c>
      <c r="C25" s="3" t="s">
        <v>27</v>
      </c>
      <c r="D25" s="3"/>
      <c r="E25" s="34">
        <v>2818.62</v>
      </c>
      <c r="F25" s="23"/>
      <c r="G25" s="24"/>
      <c r="I25" s="22"/>
    </row>
    <row r="26" spans="1:9">
      <c r="A26" s="5" t="s">
        <v>48</v>
      </c>
      <c r="B26" s="36" t="s">
        <v>74</v>
      </c>
      <c r="C26" s="3" t="s">
        <v>27</v>
      </c>
      <c r="D26" s="3"/>
      <c r="E26" s="34">
        <v>0</v>
      </c>
      <c r="F26" s="23"/>
      <c r="G26" s="24"/>
      <c r="I26" s="22"/>
    </row>
    <row r="27" spans="1:9">
      <c r="A27" s="5" t="s">
        <v>49</v>
      </c>
      <c r="B27" s="36" t="s">
        <v>74</v>
      </c>
      <c r="C27" s="3" t="s">
        <v>27</v>
      </c>
      <c r="D27" s="3"/>
      <c r="E27" s="27">
        <v>2630.16</v>
      </c>
      <c r="F27" s="23"/>
      <c r="G27" s="24"/>
      <c r="I27" s="22"/>
    </row>
    <row r="28" spans="1:9">
      <c r="A28" s="5" t="s">
        <v>50</v>
      </c>
      <c r="B28" s="36" t="s">
        <v>74</v>
      </c>
      <c r="C28" s="3" t="s">
        <v>27</v>
      </c>
      <c r="D28" s="3"/>
      <c r="E28" s="12">
        <v>2778.44</v>
      </c>
      <c r="F28" s="23"/>
      <c r="G28" s="24"/>
      <c r="I28" s="22"/>
    </row>
    <row r="29" spans="1:9">
      <c r="A29" s="31" t="s">
        <v>37</v>
      </c>
      <c r="B29" s="36" t="s">
        <v>74</v>
      </c>
      <c r="C29" s="11" t="s">
        <v>27</v>
      </c>
      <c r="D29" s="11"/>
      <c r="E29" s="30">
        <v>911.5</v>
      </c>
      <c r="F29" s="23"/>
      <c r="G29" s="24"/>
      <c r="I29" s="22"/>
    </row>
    <row r="30" spans="1:9" ht="30">
      <c r="A30" s="41" t="s">
        <v>75</v>
      </c>
      <c r="B30" s="36" t="s">
        <v>76</v>
      </c>
      <c r="C30" s="11" t="s">
        <v>65</v>
      </c>
      <c r="D30" s="11">
        <v>2</v>
      </c>
      <c r="E30" s="30">
        <f>D30*235.95</f>
        <v>471.9</v>
      </c>
      <c r="F30" s="23"/>
      <c r="G30" s="24"/>
      <c r="I30" s="22"/>
    </row>
    <row r="31" spans="1:9" s="17" customFormat="1">
      <c r="A31" s="7" t="s">
        <v>28</v>
      </c>
      <c r="B31" s="8"/>
      <c r="C31" s="9"/>
      <c r="D31" s="9"/>
      <c r="E31" s="13">
        <f>SUM(E22:E30)</f>
        <v>93978.802499999991</v>
      </c>
      <c r="F31" s="25"/>
      <c r="G31" s="24"/>
    </row>
    <row r="32" spans="1:9" s="17" customFormat="1">
      <c r="A32" s="2"/>
      <c r="B32" s="2"/>
      <c r="C32" s="2"/>
      <c r="D32" s="2"/>
      <c r="F32" s="25"/>
      <c r="G32" s="24"/>
    </row>
    <row r="33" spans="1:8" s="10" customFormat="1" ht="29.25" customHeight="1">
      <c r="A33" s="86" t="s">
        <v>77</v>
      </c>
      <c r="B33" s="86"/>
      <c r="C33" s="86"/>
      <c r="D33" s="86"/>
      <c r="E33" s="86"/>
      <c r="G33" s="24"/>
    </row>
    <row r="34" spans="1:8" ht="33" customHeight="1">
      <c r="A34" s="79" t="s">
        <v>19</v>
      </c>
      <c r="B34" s="79"/>
      <c r="C34" s="79"/>
      <c r="D34" s="79"/>
      <c r="E34" s="79"/>
    </row>
    <row r="35" spans="1:8" ht="19.5" customHeight="1">
      <c r="A35" s="79" t="s">
        <v>18</v>
      </c>
      <c r="B35" s="79"/>
      <c r="C35" s="79"/>
      <c r="D35" s="79"/>
      <c r="E35" s="79"/>
    </row>
    <row r="36" spans="1:8" ht="29.25" customHeight="1">
      <c r="A36" s="79" t="s">
        <v>29</v>
      </c>
      <c r="B36" s="79"/>
      <c r="C36" s="79"/>
      <c r="D36" s="79"/>
      <c r="E36" s="79"/>
    </row>
    <row r="37" spans="1:8">
      <c r="A37" s="79" t="s">
        <v>16</v>
      </c>
      <c r="B37" s="79"/>
      <c r="C37" s="79"/>
      <c r="D37" s="79"/>
      <c r="E37" s="79"/>
    </row>
    <row r="38" spans="1:8" ht="29.25" customHeight="1">
      <c r="A38" s="84" t="s">
        <v>5</v>
      </c>
      <c r="B38" s="84"/>
      <c r="C38" s="84"/>
      <c r="D38" s="84"/>
      <c r="E38" s="84"/>
      <c r="F38" s="10"/>
      <c r="G38" s="10"/>
      <c r="H38" s="18"/>
    </row>
    <row r="39" spans="1:8">
      <c r="A39" s="79" t="s">
        <v>16</v>
      </c>
      <c r="B39" s="79"/>
      <c r="C39" s="79"/>
      <c r="D39" s="79"/>
      <c r="E39" s="79"/>
    </row>
    <row r="40" spans="1:8" ht="13.9" customHeight="1">
      <c r="A40" s="87" t="s">
        <v>26</v>
      </c>
      <c r="B40" s="87"/>
      <c r="C40" s="87"/>
      <c r="D40" s="87"/>
      <c r="E40" s="14"/>
    </row>
    <row r="41" spans="1:8">
      <c r="B41" s="88" t="s">
        <v>17</v>
      </c>
      <c r="C41" s="88"/>
      <c r="D41" s="88"/>
      <c r="E41" s="15" t="s">
        <v>6</v>
      </c>
    </row>
    <row r="42" spans="1:8">
      <c r="A42" s="42"/>
      <c r="B42" s="42"/>
      <c r="C42" s="42"/>
      <c r="D42" s="42"/>
      <c r="E42" s="16"/>
    </row>
    <row r="43" spans="1:8" ht="13.9" customHeight="1">
      <c r="A43" s="89" t="s">
        <v>46</v>
      </c>
      <c r="B43" s="89"/>
      <c r="C43" s="89"/>
      <c r="D43" s="89"/>
      <c r="E43" s="14"/>
    </row>
    <row r="44" spans="1:8">
      <c r="B44" s="88" t="s">
        <v>17</v>
      </c>
      <c r="C44" s="88"/>
      <c r="D44" s="88"/>
      <c r="E44" s="15" t="s">
        <v>6</v>
      </c>
    </row>
    <row r="46" spans="1:8">
      <c r="A46" s="26" t="s">
        <v>33</v>
      </c>
    </row>
    <row r="47" spans="1:8">
      <c r="A47" s="10" t="s">
        <v>30</v>
      </c>
      <c r="E47" s="2"/>
    </row>
    <row r="48" spans="1:8">
      <c r="A48" s="2" t="s">
        <v>41</v>
      </c>
      <c r="B48" s="21">
        <f>'2кв'!B55</f>
        <v>3795.8600000000297</v>
      </c>
      <c r="E48" s="2"/>
    </row>
    <row r="49" spans="1:5">
      <c r="A49" s="28" t="s">
        <v>78</v>
      </c>
      <c r="B49" s="20"/>
      <c r="E49" s="2"/>
    </row>
    <row r="50" spans="1:5">
      <c r="A50" s="2" t="s">
        <v>35</v>
      </c>
      <c r="B50" s="20">
        <f>98250.21-19.03</f>
        <v>98231.180000000008</v>
      </c>
      <c r="E50" s="2"/>
    </row>
    <row r="51" spans="1:5" ht="30">
      <c r="A51" s="33" t="s">
        <v>43</v>
      </c>
      <c r="B51" s="20">
        <f>110*3</f>
        <v>330</v>
      </c>
      <c r="E51" s="2"/>
    </row>
    <row r="52" spans="1:5" ht="18.600000000000001" customHeight="1">
      <c r="A52" s="2" t="s">
        <v>34</v>
      </c>
      <c r="B52" s="20">
        <f>E31</f>
        <v>93978.802499999991</v>
      </c>
      <c r="E52" s="2"/>
    </row>
    <row r="53" spans="1:5">
      <c r="A53" s="19" t="s">
        <v>38</v>
      </c>
      <c r="B53" s="29">
        <f>B48+B50+B51-B52</f>
        <v>8378.2375000000466</v>
      </c>
    </row>
    <row r="54" spans="1:5">
      <c r="C54" s="22"/>
    </row>
    <row r="56" spans="1:5">
      <c r="B56" s="22"/>
    </row>
  </sheetData>
  <mergeCells count="30">
    <mergeCell ref="B44:D44"/>
    <mergeCell ref="A20:E20"/>
    <mergeCell ref="A33:E33"/>
    <mergeCell ref="A34:E34"/>
    <mergeCell ref="A35:E35"/>
    <mergeCell ref="A36:E36"/>
    <mergeCell ref="A37:E37"/>
    <mergeCell ref="A38:E38"/>
    <mergeCell ref="A39:E39"/>
    <mergeCell ref="A40:D40"/>
    <mergeCell ref="B41:D41"/>
    <mergeCell ref="A43:D43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8"/>
  <sheetViews>
    <sheetView view="pageBreakPreview" topLeftCell="A37" zoomScaleSheetLayoutView="100" workbookViewId="0">
      <selection activeCell="A32" sqref="A32"/>
    </sheetView>
  </sheetViews>
  <sheetFormatPr defaultColWidth="9.140625" defaultRowHeight="15"/>
  <cols>
    <col min="1" max="1" width="35.28515625" style="2" customWidth="1"/>
    <col min="2" max="2" width="20.28515625" style="2" customWidth="1"/>
    <col min="3" max="3" width="13" style="2" customWidth="1"/>
    <col min="4" max="4" width="11.28515625" style="2" customWidth="1"/>
    <col min="5" max="5" width="15.7109375" style="17" customWidth="1"/>
    <col min="6" max="6" width="9.140625" style="2"/>
    <col min="7" max="7" width="11.28515625" style="2" bestFit="1" customWidth="1"/>
    <col min="8" max="8" width="13.42578125" style="2" bestFit="1" customWidth="1"/>
    <col min="9" max="9" width="12.140625" style="2" bestFit="1" customWidth="1"/>
    <col min="10" max="16384" width="9.140625" style="2"/>
  </cols>
  <sheetData>
    <row r="1" spans="1:5" ht="15.75">
      <c r="A1" s="75" t="s">
        <v>9</v>
      </c>
      <c r="B1" s="75"/>
      <c r="C1" s="75"/>
      <c r="D1" s="75"/>
      <c r="E1" s="75"/>
    </row>
    <row r="2" spans="1:5" ht="30" customHeight="1">
      <c r="A2" s="76" t="s">
        <v>10</v>
      </c>
      <c r="B2" s="77"/>
      <c r="C2" s="77"/>
      <c r="D2" s="77"/>
      <c r="E2" s="77"/>
    </row>
    <row r="3" spans="1:5">
      <c r="A3" s="78" t="s">
        <v>79</v>
      </c>
      <c r="B3" s="78"/>
      <c r="C3" s="78"/>
      <c r="D3" s="78"/>
      <c r="E3" s="78"/>
    </row>
    <row r="4" spans="1:5" s="1" customFormat="1" ht="15.6" customHeight="1">
      <c r="A4" s="35" t="s">
        <v>11</v>
      </c>
      <c r="B4" s="4"/>
      <c r="C4" s="4"/>
      <c r="D4" s="83" t="s">
        <v>80</v>
      </c>
      <c r="E4" s="83"/>
    </row>
    <row r="5" spans="1:5">
      <c r="A5" s="45"/>
      <c r="B5" s="4"/>
      <c r="C5" s="4"/>
      <c r="D5" s="4"/>
      <c r="E5" s="4"/>
    </row>
    <row r="6" spans="1:5">
      <c r="A6" s="79" t="s">
        <v>0</v>
      </c>
      <c r="B6" s="79"/>
      <c r="C6" s="79"/>
      <c r="D6" s="79"/>
      <c r="E6" s="79"/>
    </row>
    <row r="7" spans="1:5">
      <c r="A7" s="80" t="s">
        <v>20</v>
      </c>
      <c r="B7" s="80"/>
      <c r="C7" s="80"/>
      <c r="D7" s="80"/>
      <c r="E7" s="80"/>
    </row>
    <row r="8" spans="1:5">
      <c r="A8" s="73" t="s">
        <v>1</v>
      </c>
      <c r="B8" s="73"/>
      <c r="C8" s="73"/>
      <c r="D8" s="73"/>
      <c r="E8" s="73"/>
    </row>
    <row r="9" spans="1:5">
      <c r="A9" s="79" t="s">
        <v>44</v>
      </c>
      <c r="B9" s="79"/>
      <c r="C9" s="79"/>
      <c r="D9" s="79"/>
      <c r="E9" s="79"/>
    </row>
    <row r="10" spans="1:5" ht="27" customHeight="1">
      <c r="A10" s="81" t="s">
        <v>12</v>
      </c>
      <c r="B10" s="82"/>
      <c r="C10" s="82"/>
      <c r="D10" s="82"/>
      <c r="E10" s="82"/>
    </row>
    <row r="11" spans="1:5" ht="30.75" customHeight="1">
      <c r="A11" s="79" t="s">
        <v>45</v>
      </c>
      <c r="B11" s="79"/>
      <c r="C11" s="79"/>
      <c r="D11" s="79"/>
      <c r="E11" s="79"/>
    </row>
    <row r="12" spans="1:5">
      <c r="A12" s="73" t="s">
        <v>13</v>
      </c>
      <c r="B12" s="74"/>
      <c r="C12" s="74"/>
      <c r="D12" s="74"/>
      <c r="E12" s="74"/>
    </row>
    <row r="13" spans="1:5">
      <c r="A13" s="79" t="s">
        <v>21</v>
      </c>
      <c r="B13" s="79"/>
      <c r="C13" s="79"/>
      <c r="D13" s="79"/>
      <c r="E13" s="79"/>
    </row>
    <row r="14" spans="1:5" ht="11.25" customHeight="1">
      <c r="A14" s="73" t="s">
        <v>2</v>
      </c>
      <c r="B14" s="74"/>
      <c r="C14" s="74"/>
      <c r="D14" s="74"/>
      <c r="E14" s="74"/>
    </row>
    <row r="15" spans="1:5">
      <c r="A15" s="79" t="s">
        <v>22</v>
      </c>
      <c r="B15" s="79"/>
      <c r="C15" s="79"/>
      <c r="D15" s="79"/>
      <c r="E15" s="79"/>
    </row>
    <row r="16" spans="1:5" ht="13.9" customHeight="1">
      <c r="A16" s="73" t="s">
        <v>14</v>
      </c>
      <c r="B16" s="74"/>
      <c r="C16" s="74"/>
      <c r="D16" s="74"/>
      <c r="E16" s="74"/>
    </row>
    <row r="17" spans="1:9" ht="30.75" customHeight="1">
      <c r="A17" s="79" t="s">
        <v>15</v>
      </c>
      <c r="B17" s="79"/>
      <c r="C17" s="79"/>
      <c r="D17" s="79"/>
      <c r="E17" s="79"/>
    </row>
    <row r="18" spans="1:9" ht="61.9" customHeight="1">
      <c r="A18" s="79" t="s">
        <v>23</v>
      </c>
      <c r="B18" s="79"/>
      <c r="C18" s="79"/>
      <c r="D18" s="79"/>
      <c r="E18" s="79"/>
    </row>
    <row r="19" spans="1:9" ht="32.450000000000003" customHeight="1">
      <c r="A19" s="85" t="s">
        <v>24</v>
      </c>
      <c r="B19" s="85"/>
      <c r="C19" s="85"/>
      <c r="D19" s="85"/>
      <c r="E19" s="85"/>
    </row>
    <row r="20" spans="1:9">
      <c r="A20" s="85"/>
      <c r="B20" s="85"/>
      <c r="C20" s="85"/>
      <c r="D20" s="85"/>
      <c r="E20" s="85"/>
      <c r="F20" s="2">
        <v>1179.1500000000001</v>
      </c>
      <c r="G20" s="2">
        <v>3</v>
      </c>
    </row>
    <row r="21" spans="1:9" ht="114.75">
      <c r="A21" s="6" t="s">
        <v>31</v>
      </c>
      <c r="B21" s="6" t="s">
        <v>8</v>
      </c>
      <c r="C21" s="6" t="s">
        <v>3</v>
      </c>
      <c r="D21" s="6" t="s">
        <v>32</v>
      </c>
      <c r="E21" s="11" t="s">
        <v>7</v>
      </c>
    </row>
    <row r="22" spans="1:9" ht="38.25">
      <c r="A22" s="32" t="s">
        <v>42</v>
      </c>
      <c r="B22" s="6" t="s">
        <v>40</v>
      </c>
      <c r="C22" s="3" t="s">
        <v>4</v>
      </c>
      <c r="D22" s="3">
        <v>18.43</v>
      </c>
      <c r="E22" s="12">
        <f>D22*F20*G20</f>
        <v>65195.203500000003</v>
      </c>
      <c r="F22" s="23"/>
      <c r="G22" s="24"/>
      <c r="I22" s="22"/>
    </row>
    <row r="23" spans="1:9">
      <c r="A23" s="5" t="s">
        <v>36</v>
      </c>
      <c r="B23" s="6" t="s">
        <v>25</v>
      </c>
      <c r="C23" s="3" t="s">
        <v>4</v>
      </c>
      <c r="D23" s="3">
        <v>5.42</v>
      </c>
      <c r="E23" s="12">
        <f>D23*F20*G20</f>
        <v>19172.978999999999</v>
      </c>
      <c r="F23" s="23"/>
      <c r="G23" s="24"/>
      <c r="I23" s="22"/>
    </row>
    <row r="24" spans="1:9">
      <c r="A24" s="5" t="s">
        <v>52</v>
      </c>
      <c r="B24" s="6" t="s">
        <v>53</v>
      </c>
      <c r="C24" s="3" t="s">
        <v>27</v>
      </c>
      <c r="D24" s="3"/>
      <c r="E24" s="12">
        <v>0</v>
      </c>
      <c r="F24" s="23"/>
      <c r="G24" s="24"/>
      <c r="I24" s="22"/>
    </row>
    <row r="25" spans="1:9">
      <c r="A25" s="5" t="s">
        <v>47</v>
      </c>
      <c r="B25" s="36" t="s">
        <v>81</v>
      </c>
      <c r="C25" s="3" t="s">
        <v>27</v>
      </c>
      <c r="D25" s="3"/>
      <c r="E25" s="34">
        <v>5637.78</v>
      </c>
      <c r="F25" s="23"/>
      <c r="G25" s="24"/>
      <c r="I25" s="22"/>
    </row>
    <row r="26" spans="1:9">
      <c r="A26" s="5" t="s">
        <v>48</v>
      </c>
      <c r="B26" s="36" t="s">
        <v>81</v>
      </c>
      <c r="C26" s="3" t="s">
        <v>27</v>
      </c>
      <c r="D26" s="3"/>
      <c r="E26" s="34">
        <v>0</v>
      </c>
      <c r="F26" s="23"/>
      <c r="G26" s="24"/>
      <c r="I26" s="22"/>
    </row>
    <row r="27" spans="1:9">
      <c r="A27" s="5" t="s">
        <v>49</v>
      </c>
      <c r="B27" s="36" t="s">
        <v>81</v>
      </c>
      <c r="C27" s="3" t="s">
        <v>27</v>
      </c>
      <c r="D27" s="3"/>
      <c r="E27" s="27">
        <v>1841.2</v>
      </c>
      <c r="F27" s="23"/>
      <c r="G27" s="24"/>
      <c r="I27" s="22"/>
    </row>
    <row r="28" spans="1:9">
      <c r="A28" s="5" t="s">
        <v>50</v>
      </c>
      <c r="B28" s="36" t="s">
        <v>81</v>
      </c>
      <c r="C28" s="3" t="s">
        <v>27</v>
      </c>
      <c r="D28" s="3"/>
      <c r="E28" s="12">
        <v>2084.56</v>
      </c>
      <c r="F28" s="23"/>
      <c r="G28" s="24"/>
      <c r="I28" s="22"/>
    </row>
    <row r="29" spans="1:9">
      <c r="A29" s="31" t="s">
        <v>37</v>
      </c>
      <c r="B29" s="36" t="s">
        <v>81</v>
      </c>
      <c r="C29" s="11" t="s">
        <v>27</v>
      </c>
      <c r="D29" s="11"/>
      <c r="E29" s="30">
        <v>4120.97</v>
      </c>
      <c r="F29" s="23"/>
      <c r="G29" s="24"/>
      <c r="I29" s="22"/>
    </row>
    <row r="30" spans="1:9" ht="30">
      <c r="A30" s="41" t="s">
        <v>86</v>
      </c>
      <c r="B30" s="46" t="s">
        <v>83</v>
      </c>
      <c r="C30" s="11" t="s">
        <v>27</v>
      </c>
      <c r="D30" s="11"/>
      <c r="E30" s="30">
        <v>16127.96</v>
      </c>
      <c r="F30" s="23"/>
      <c r="G30" s="24"/>
      <c r="I30" s="22"/>
    </row>
    <row r="31" spans="1:9">
      <c r="A31" s="41" t="s">
        <v>82</v>
      </c>
      <c r="B31" s="46" t="s">
        <v>83</v>
      </c>
      <c r="C31" s="11" t="s">
        <v>65</v>
      </c>
      <c r="D31" s="11">
        <v>6</v>
      </c>
      <c r="E31" s="30">
        <f>D31*235.95</f>
        <v>1415.6999999999998</v>
      </c>
      <c r="F31" s="23"/>
      <c r="G31" s="24"/>
      <c r="I31" s="22"/>
    </row>
    <row r="32" spans="1:9" ht="30">
      <c r="A32" s="41" t="s">
        <v>85</v>
      </c>
      <c r="B32" s="46" t="s">
        <v>84</v>
      </c>
      <c r="C32" s="11" t="s">
        <v>27</v>
      </c>
      <c r="D32" s="11"/>
      <c r="E32" s="30">
        <v>11662.5</v>
      </c>
      <c r="F32" s="23"/>
      <c r="G32" s="24"/>
      <c r="I32" s="22"/>
    </row>
    <row r="33" spans="1:8" s="17" customFormat="1">
      <c r="A33" s="7" t="s">
        <v>28</v>
      </c>
      <c r="B33" s="8"/>
      <c r="C33" s="9"/>
      <c r="D33" s="9"/>
      <c r="E33" s="13">
        <f>SUM(E22:E32)</f>
        <v>127258.85249999999</v>
      </c>
      <c r="F33" s="25"/>
      <c r="G33" s="24"/>
    </row>
    <row r="34" spans="1:8" s="17" customFormat="1">
      <c r="A34" s="2"/>
      <c r="B34" s="2"/>
      <c r="C34" s="2"/>
      <c r="D34" s="2"/>
      <c r="F34" s="25"/>
      <c r="G34" s="24"/>
    </row>
    <row r="35" spans="1:8" s="10" customFormat="1" ht="29.25" customHeight="1">
      <c r="A35" s="86" t="s">
        <v>117</v>
      </c>
      <c r="B35" s="86"/>
      <c r="C35" s="86"/>
      <c r="D35" s="86"/>
      <c r="E35" s="86"/>
      <c r="G35" s="24"/>
    </row>
    <row r="36" spans="1:8" ht="33" customHeight="1">
      <c r="A36" s="79" t="s">
        <v>19</v>
      </c>
      <c r="B36" s="79"/>
      <c r="C36" s="79"/>
      <c r="D36" s="79"/>
      <c r="E36" s="79"/>
    </row>
    <row r="37" spans="1:8" ht="19.5" customHeight="1">
      <c r="A37" s="79" t="s">
        <v>18</v>
      </c>
      <c r="B37" s="79"/>
      <c r="C37" s="79"/>
      <c r="D37" s="79"/>
      <c r="E37" s="79"/>
    </row>
    <row r="38" spans="1:8" ht="29.25" customHeight="1">
      <c r="A38" s="79" t="s">
        <v>29</v>
      </c>
      <c r="B38" s="79"/>
      <c r="C38" s="79"/>
      <c r="D38" s="79"/>
      <c r="E38" s="79"/>
    </row>
    <row r="39" spans="1:8">
      <c r="A39" s="79" t="s">
        <v>16</v>
      </c>
      <c r="B39" s="79"/>
      <c r="C39" s="79"/>
      <c r="D39" s="79"/>
      <c r="E39" s="79"/>
    </row>
    <row r="40" spans="1:8" ht="29.25" customHeight="1">
      <c r="A40" s="84" t="s">
        <v>5</v>
      </c>
      <c r="B40" s="84"/>
      <c r="C40" s="84"/>
      <c r="D40" s="84"/>
      <c r="E40" s="84"/>
      <c r="F40" s="10"/>
      <c r="G40" s="10"/>
      <c r="H40" s="18"/>
    </row>
    <row r="41" spans="1:8">
      <c r="A41" s="79" t="s">
        <v>16</v>
      </c>
      <c r="B41" s="79"/>
      <c r="C41" s="79"/>
      <c r="D41" s="79"/>
      <c r="E41" s="79"/>
    </row>
    <row r="42" spans="1:8" ht="13.9" customHeight="1">
      <c r="A42" s="87" t="s">
        <v>26</v>
      </c>
      <c r="B42" s="87"/>
      <c r="C42" s="87"/>
      <c r="D42" s="87"/>
      <c r="E42" s="14"/>
    </row>
    <row r="43" spans="1:8">
      <c r="B43" s="88" t="s">
        <v>17</v>
      </c>
      <c r="C43" s="88"/>
      <c r="D43" s="88"/>
      <c r="E43" s="15" t="s">
        <v>6</v>
      </c>
    </row>
    <row r="44" spans="1:8">
      <c r="A44" s="44"/>
      <c r="B44" s="44"/>
      <c r="C44" s="44"/>
      <c r="D44" s="44"/>
      <c r="E44" s="16"/>
    </row>
    <row r="45" spans="1:8" ht="13.9" customHeight="1">
      <c r="A45" s="89" t="s">
        <v>46</v>
      </c>
      <c r="B45" s="89"/>
      <c r="C45" s="89"/>
      <c r="D45" s="89"/>
      <c r="E45" s="14"/>
    </row>
    <row r="46" spans="1:8">
      <c r="B46" s="88" t="s">
        <v>17</v>
      </c>
      <c r="C46" s="88"/>
      <c r="D46" s="88"/>
      <c r="E46" s="15" t="s">
        <v>6</v>
      </c>
    </row>
    <row r="48" spans="1:8">
      <c r="A48" s="26" t="s">
        <v>33</v>
      </c>
    </row>
    <row r="49" spans="1:5">
      <c r="A49" s="10" t="s">
        <v>30</v>
      </c>
      <c r="E49" s="2"/>
    </row>
    <row r="50" spans="1:5">
      <c r="A50" s="2" t="s">
        <v>41</v>
      </c>
      <c r="B50" s="21">
        <f>'3кв'!B53</f>
        <v>8378.2375000000466</v>
      </c>
      <c r="E50" s="2"/>
    </row>
    <row r="51" spans="1:5">
      <c r="A51" s="28" t="s">
        <v>87</v>
      </c>
      <c r="B51" s="20"/>
      <c r="E51" s="2"/>
    </row>
    <row r="52" spans="1:5">
      <c r="A52" s="2" t="s">
        <v>35</v>
      </c>
      <c r="B52" s="20">
        <v>107243.05</v>
      </c>
      <c r="E52" s="2"/>
    </row>
    <row r="53" spans="1:5" ht="30">
      <c r="A53" s="33" t="s">
        <v>43</v>
      </c>
      <c r="B53" s="20">
        <f>110*3</f>
        <v>330</v>
      </c>
      <c r="E53" s="2"/>
    </row>
    <row r="54" spans="1:5" ht="18.600000000000001" customHeight="1">
      <c r="A54" s="2" t="s">
        <v>34</v>
      </c>
      <c r="B54" s="20">
        <f>E33</f>
        <v>127258.85249999999</v>
      </c>
      <c r="E54" s="2"/>
    </row>
    <row r="55" spans="1:5">
      <c r="A55" s="19" t="s">
        <v>38</v>
      </c>
      <c r="B55" s="29">
        <f>B50+B52+B53-B54</f>
        <v>-11307.564999999944</v>
      </c>
    </row>
    <row r="56" spans="1:5">
      <c r="C56" s="22"/>
    </row>
    <row r="58" spans="1:5">
      <c r="B58" s="22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6:D46"/>
    <mergeCell ref="A20:E20"/>
    <mergeCell ref="A35:E35"/>
    <mergeCell ref="A36:E36"/>
    <mergeCell ref="A37:E37"/>
    <mergeCell ref="A38:E38"/>
    <mergeCell ref="A39:E39"/>
    <mergeCell ref="A40:E40"/>
    <mergeCell ref="A41:E41"/>
    <mergeCell ref="A42:D42"/>
    <mergeCell ref="B43:D43"/>
    <mergeCell ref="A45:D4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0"/>
  <sheetViews>
    <sheetView tabSelected="1" view="pageBreakPreview" topLeftCell="A27" zoomScaleSheetLayoutView="100" workbookViewId="0">
      <selection activeCell="A42" sqref="A42:XFD42"/>
    </sheetView>
  </sheetViews>
  <sheetFormatPr defaultRowHeight="15"/>
  <cols>
    <col min="1" max="1" width="10.5703125" customWidth="1"/>
    <col min="2" max="2" width="54.28515625" customWidth="1"/>
    <col min="3" max="3" width="16.140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>
      <c r="A1" s="90" t="s">
        <v>88</v>
      </c>
      <c r="B1" s="90"/>
      <c r="C1" s="90"/>
      <c r="D1" s="47"/>
    </row>
    <row r="2" spans="1:4" ht="15.75">
      <c r="A2" s="91" t="s">
        <v>89</v>
      </c>
      <c r="B2" s="91"/>
      <c r="C2" s="91"/>
      <c r="D2" s="48"/>
    </row>
    <row r="3" spans="1:4" ht="15.75">
      <c r="A3" s="91" t="s">
        <v>90</v>
      </c>
      <c r="B3" s="91"/>
      <c r="C3" s="91"/>
      <c r="D3" s="48"/>
    </row>
    <row r="4" spans="1:4" ht="15.75">
      <c r="A4" s="90" t="s">
        <v>115</v>
      </c>
      <c r="B4" s="90"/>
      <c r="C4" s="90"/>
      <c r="D4" s="47"/>
    </row>
    <row r="5" spans="1:4" ht="15.75">
      <c r="A5" s="92"/>
      <c r="B5" s="92"/>
      <c r="C5" s="92"/>
      <c r="D5" s="1"/>
    </row>
    <row r="6" spans="1:4" ht="15.75">
      <c r="A6" s="48"/>
      <c r="B6" s="49" t="s">
        <v>91</v>
      </c>
      <c r="C6" s="50">
        <f>'1кв'!B49</f>
        <v>3177.27</v>
      </c>
      <c r="D6" s="51"/>
    </row>
    <row r="7" spans="1:4" ht="15.75">
      <c r="A7" s="52" t="s">
        <v>92</v>
      </c>
      <c r="B7" s="49" t="s">
        <v>116</v>
      </c>
      <c r="C7" s="50"/>
      <c r="D7" s="51"/>
    </row>
    <row r="8" spans="1:4" ht="15.75">
      <c r="A8" s="48"/>
      <c r="B8" s="53" t="s">
        <v>93</v>
      </c>
      <c r="C8" s="50"/>
      <c r="D8" s="51"/>
    </row>
    <row r="9" spans="1:4" ht="15.75">
      <c r="A9" s="48"/>
      <c r="B9" s="5" t="s">
        <v>118</v>
      </c>
      <c r="C9" s="50"/>
      <c r="D9" s="51"/>
    </row>
    <row r="10" spans="1:4" ht="15.75">
      <c r="A10" s="48"/>
      <c r="B10" s="5" t="s">
        <v>119</v>
      </c>
      <c r="C10" s="50"/>
      <c r="D10" s="51"/>
    </row>
    <row r="11" spans="1:4" ht="15.75">
      <c r="A11" s="48"/>
      <c r="B11" s="5" t="s">
        <v>120</v>
      </c>
      <c r="C11" s="50"/>
      <c r="D11" s="51"/>
    </row>
    <row r="12" spans="1:4" ht="15.75">
      <c r="B12" s="54" t="s">
        <v>94</v>
      </c>
      <c r="C12" s="69">
        <f>'1кв'!B51+'2кв'!B52+'3кв'!B50+'4кв'!B52</f>
        <v>392344.25</v>
      </c>
      <c r="D12" s="55"/>
    </row>
    <row r="13" spans="1:4" ht="30">
      <c r="A13" s="52"/>
      <c r="B13" s="56" t="s">
        <v>95</v>
      </c>
      <c r="C13" s="69">
        <f>'1кв'!B52+'2кв'!B53+'3кв'!B51+'4кв'!B53</f>
        <v>1320</v>
      </c>
      <c r="D13" s="55"/>
    </row>
    <row r="14" spans="1:4" ht="15.75">
      <c r="A14" s="57"/>
      <c r="B14" s="54" t="s">
        <v>96</v>
      </c>
      <c r="C14" s="58">
        <f>SUM(C12:C13)</f>
        <v>393664.25</v>
      </c>
      <c r="D14" s="51"/>
    </row>
    <row r="15" spans="1:4" ht="15.75">
      <c r="A15" s="1"/>
      <c r="B15" s="93"/>
      <c r="C15" s="93"/>
      <c r="D15" s="59"/>
    </row>
    <row r="16" spans="1:4" ht="15.75">
      <c r="A16" s="60" t="s">
        <v>97</v>
      </c>
      <c r="B16" s="32" t="s">
        <v>42</v>
      </c>
      <c r="C16" s="69">
        <f>'1кв'!E22+'2кв'!E22+'3кв'!E22+'4кв'!E22</f>
        <v>250663.70700000002</v>
      </c>
      <c r="D16" s="59"/>
    </row>
    <row r="17" spans="1:5" ht="30">
      <c r="A17" s="60"/>
      <c r="B17" s="5" t="s">
        <v>98</v>
      </c>
      <c r="C17" s="69">
        <f>'1кв'!E23</f>
        <v>5662.5599999999995</v>
      </c>
      <c r="D17" s="59"/>
    </row>
    <row r="18" spans="1:5" ht="15.75">
      <c r="A18" s="60"/>
      <c r="B18" s="61" t="s">
        <v>99</v>
      </c>
      <c r="C18" s="69">
        <f>'1кв'!E25+'2кв'!E24+'3кв'!E24+'4кв'!E24</f>
        <v>0</v>
      </c>
      <c r="D18" s="59"/>
    </row>
    <row r="19" spans="1:5" ht="15.75">
      <c r="A19" s="60"/>
      <c r="B19" s="61" t="s">
        <v>36</v>
      </c>
      <c r="C19" s="69">
        <f>'1кв'!E24+'2кв'!E23+'3кв'!E23+'4кв'!E23</f>
        <v>73720.457999999999</v>
      </c>
      <c r="D19" s="59"/>
    </row>
    <row r="20" spans="1:5" ht="15.75">
      <c r="A20" s="60"/>
      <c r="B20" s="5" t="s">
        <v>47</v>
      </c>
      <c r="C20" s="69">
        <f>'1кв'!E26+'2кв'!E25+'3кв'!E25+'4кв'!E25</f>
        <v>8456.4</v>
      </c>
      <c r="D20" s="59"/>
    </row>
    <row r="21" spans="1:5" ht="15.75">
      <c r="A21" s="60"/>
      <c r="B21" s="5" t="s">
        <v>48</v>
      </c>
      <c r="C21" s="69">
        <f>'1кв'!E27+'2кв'!E26+'3кв'!E26+'4кв'!E26</f>
        <v>0</v>
      </c>
      <c r="D21" s="59"/>
    </row>
    <row r="22" spans="1:5" ht="15.75">
      <c r="A22" s="60"/>
      <c r="B22" s="5" t="s">
        <v>49</v>
      </c>
      <c r="C22" s="69">
        <f>'1кв'!E28+'2кв'!E27+'3кв'!E27+'4кв'!E27</f>
        <v>8804.59</v>
      </c>
      <c r="D22" s="59"/>
    </row>
    <row r="23" spans="1:5" ht="15.75">
      <c r="A23" s="60"/>
      <c r="B23" s="5" t="s">
        <v>50</v>
      </c>
      <c r="C23" s="69">
        <f>'1кв'!E29+'2кв'!E28+'3кв'!E28+'4кв'!E28</f>
        <v>12876.9</v>
      </c>
      <c r="D23" s="59"/>
    </row>
    <row r="24" spans="1:5" ht="15.75">
      <c r="A24" s="1"/>
      <c r="B24" s="5" t="s">
        <v>100</v>
      </c>
      <c r="C24" s="69">
        <f>'1кв'!E30+'2кв'!E29+'3кв'!E29+'4кв'!E29</f>
        <v>5962.97</v>
      </c>
      <c r="D24" s="59"/>
      <c r="E24" s="62"/>
    </row>
    <row r="25" spans="1:5" ht="15.75">
      <c r="A25" s="60"/>
      <c r="B25" s="63" t="s">
        <v>121</v>
      </c>
      <c r="C25" s="70">
        <f>'1кв'!E31+'2кв'!E32+'3кв'!E30+'4кв'!E31</f>
        <v>6693.9399999999987</v>
      </c>
      <c r="D25" s="59"/>
    </row>
    <row r="26" spans="1:5" ht="15.75">
      <c r="A26" s="60"/>
      <c r="B26" s="64" t="s">
        <v>101</v>
      </c>
      <c r="C26" s="70">
        <f>SUM(C28:C31)</f>
        <v>35307.56</v>
      </c>
      <c r="D26" s="59"/>
    </row>
    <row r="27" spans="1:5" ht="15.75">
      <c r="A27" s="60"/>
      <c r="B27" s="53" t="s">
        <v>93</v>
      </c>
      <c r="C27" s="70"/>
      <c r="D27" s="59"/>
    </row>
    <row r="28" spans="1:5" ht="15.75">
      <c r="A28" s="60"/>
      <c r="B28" s="41" t="s">
        <v>102</v>
      </c>
      <c r="C28" s="12">
        <f>'2кв'!E30</f>
        <v>4770.3999999999996</v>
      </c>
      <c r="D28" s="59"/>
    </row>
    <row r="29" spans="1:5" ht="15.75">
      <c r="A29" s="60"/>
      <c r="B29" s="41" t="s">
        <v>103</v>
      </c>
      <c r="C29" s="12">
        <f>'2кв'!E31</f>
        <v>2746.7</v>
      </c>
      <c r="D29" s="59"/>
    </row>
    <row r="30" spans="1:5" ht="15.75">
      <c r="A30" s="60"/>
      <c r="B30" s="41" t="s">
        <v>122</v>
      </c>
      <c r="C30" s="12">
        <f>'4кв'!E30</f>
        <v>16127.96</v>
      </c>
      <c r="D30" s="59"/>
    </row>
    <row r="31" spans="1:5" ht="15.75">
      <c r="A31" s="60"/>
      <c r="B31" s="41" t="s">
        <v>123</v>
      </c>
      <c r="C31" s="12">
        <f>'4кв'!E32</f>
        <v>11662.5</v>
      </c>
      <c r="D31" s="59"/>
    </row>
    <row r="32" spans="1:5" ht="15.75">
      <c r="A32" s="60"/>
      <c r="B32" s="41"/>
      <c r="C32" s="12"/>
      <c r="D32" s="59"/>
    </row>
    <row r="33" spans="1:5" ht="15.75">
      <c r="A33" s="1"/>
      <c r="B33" s="65" t="s">
        <v>104</v>
      </c>
      <c r="C33" s="71">
        <f>SUM(C16:C26)</f>
        <v>408149.08500000008</v>
      </c>
      <c r="D33" s="59"/>
      <c r="E33" s="62"/>
    </row>
    <row r="34" spans="1:5" ht="15.75">
      <c r="A34" s="1"/>
      <c r="B34" s="66" t="s">
        <v>105</v>
      </c>
      <c r="C34" s="72">
        <f>C6+C14-C33</f>
        <v>-11307.565000000061</v>
      </c>
      <c r="D34" s="59"/>
    </row>
    <row r="35" spans="1:5" ht="15.75">
      <c r="A35" s="1"/>
      <c r="B35" s="52"/>
      <c r="C35" s="52"/>
      <c r="D35" s="59"/>
    </row>
    <row r="36" spans="1:5" ht="15.75">
      <c r="A36" s="1"/>
      <c r="B36" s="67" t="s">
        <v>106</v>
      </c>
      <c r="C36" s="67"/>
      <c r="D36" s="59"/>
    </row>
    <row r="37" spans="1:5" ht="15.75">
      <c r="A37" s="1"/>
      <c r="B37" s="67" t="s">
        <v>107</v>
      </c>
      <c r="C37" s="67">
        <v>134424.85999999999</v>
      </c>
      <c r="D37" s="59"/>
    </row>
    <row r="38" spans="1:5" ht="15.75">
      <c r="A38" s="1"/>
      <c r="B38" s="68" t="s">
        <v>108</v>
      </c>
      <c r="C38" s="68">
        <v>179216.68</v>
      </c>
      <c r="D38" s="59"/>
    </row>
    <row r="39" spans="1:5" ht="15.75">
      <c r="A39" s="1"/>
      <c r="B39" s="67" t="s">
        <v>109</v>
      </c>
      <c r="C39" s="67">
        <f>C38-C37</f>
        <v>44791.820000000007</v>
      </c>
      <c r="D39" s="59"/>
    </row>
    <row r="40" spans="1:5" ht="15.75">
      <c r="A40" s="1"/>
      <c r="B40" s="52"/>
      <c r="C40" s="52"/>
      <c r="D40" s="59"/>
    </row>
    <row r="41" spans="1:5" ht="15.75">
      <c r="A41" s="1"/>
      <c r="B41" s="52"/>
      <c r="C41" s="52"/>
      <c r="D41" s="59"/>
    </row>
    <row r="42" spans="1:5" ht="15.75">
      <c r="A42" s="1"/>
      <c r="B42" s="52"/>
      <c r="C42" s="52"/>
      <c r="D42" s="59"/>
    </row>
    <row r="43" spans="1:5" ht="15.75">
      <c r="A43" s="1" t="s">
        <v>110</v>
      </c>
      <c r="B43" s="52" t="s">
        <v>111</v>
      </c>
      <c r="C43" s="52"/>
      <c r="D43" s="59"/>
    </row>
    <row r="44" spans="1:5" ht="15.75">
      <c r="A44" s="1"/>
      <c r="B44" s="52" t="s">
        <v>112</v>
      </c>
      <c r="C44" s="52"/>
      <c r="D44" s="59"/>
    </row>
    <row r="45" spans="1:5" ht="15.75">
      <c r="A45" s="1"/>
      <c r="B45" s="52" t="s">
        <v>113</v>
      </c>
      <c r="C45" s="52"/>
      <c r="D45" s="59"/>
    </row>
    <row r="46" spans="1:5" ht="15.75">
      <c r="A46" s="1"/>
      <c r="B46" s="52"/>
      <c r="C46" s="52"/>
      <c r="D46" s="59"/>
    </row>
    <row r="47" spans="1:5" ht="15.75">
      <c r="A47" s="1"/>
      <c r="B47" s="52"/>
      <c r="C47" s="52"/>
      <c r="D47" s="59"/>
    </row>
    <row r="48" spans="1:5" ht="15.75">
      <c r="A48" s="1"/>
      <c r="B48" s="52" t="s">
        <v>114</v>
      </c>
      <c r="C48" s="52"/>
      <c r="D48" s="59"/>
    </row>
    <row r="49" spans="1:4" ht="15.75">
      <c r="A49" s="1"/>
      <c r="B49" s="52"/>
      <c r="C49" s="52"/>
      <c r="D49" s="59"/>
    </row>
    <row r="50" spans="1:4" ht="15.75">
      <c r="A50" s="1"/>
      <c r="B50" s="52"/>
      <c r="C50" s="52"/>
      <c r="D50" s="59"/>
    </row>
  </sheetData>
  <mergeCells count="6">
    <mergeCell ref="B15:C15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2023-03-02T10:33:08Z</dcterms:modified>
</cp:coreProperties>
</file>