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activeTab="4"/>
  </bookViews>
  <sheets>
    <sheet name="1кв" sheetId="24" r:id="rId1"/>
    <sheet name="2кв" sheetId="25" r:id="rId2"/>
    <sheet name="3кв" sheetId="26" r:id="rId3"/>
    <sheet name="4кв" sheetId="27" r:id="rId4"/>
    <sheet name="отчет" sheetId="28" r:id="rId5"/>
  </sheets>
  <definedNames>
    <definedName name="_xlnm.Print_Area" localSheetId="0">'1кв'!$A$1:$E$50</definedName>
    <definedName name="_xlnm.Print_Area" localSheetId="1">'2кв'!$A$1:$E$49</definedName>
    <definedName name="_xlnm.Print_Area" localSheetId="2">'3кв'!$A$1:$E$49</definedName>
    <definedName name="_xlnm.Print_Area" localSheetId="3">'4кв'!$A$1:$E$50</definedName>
    <definedName name="_xlnm.Print_Area" localSheetId="4">отчет!$A$1:$C$38</definedName>
  </definedNames>
  <calcPr calcId="124519" refMode="R1C1"/>
</workbook>
</file>

<file path=xl/calcChain.xml><?xml version="1.0" encoding="utf-8"?>
<calcChain xmlns="http://schemas.openxmlformats.org/spreadsheetml/2006/main">
  <c r="B50" i="27"/>
  <c r="C16" i="28" l="1"/>
  <c r="C14"/>
  <c r="E26" i="27"/>
  <c r="C18" i="28"/>
  <c r="C17"/>
  <c r="C15"/>
  <c r="C9"/>
  <c r="C10"/>
  <c r="C11"/>
  <c r="C8"/>
  <c r="C6"/>
  <c r="C26"/>
  <c r="C12" l="1"/>
  <c r="C20"/>
  <c r="C21" l="1"/>
  <c r="B43" i="27" l="1"/>
  <c r="E25"/>
  <c r="B48"/>
  <c r="B47"/>
  <c r="E23"/>
  <c r="E22"/>
  <c r="B49" l="1"/>
  <c r="B42" i="26"/>
  <c r="B47"/>
  <c r="B46"/>
  <c r="B45"/>
  <c r="E23"/>
  <c r="E22"/>
  <c r="E25" l="1"/>
  <c r="B48" s="1"/>
  <c r="B49" s="1"/>
  <c r="B42" i="25"/>
  <c r="B47" l="1"/>
  <c r="B46"/>
  <c r="B45"/>
  <c r="E23"/>
  <c r="E22"/>
  <c r="E25" s="1"/>
  <c r="B48" s="1"/>
  <c r="B49" l="1"/>
  <c r="B48" i="24"/>
  <c r="B47"/>
  <c r="B46" l="1"/>
  <c r="E24" l="1"/>
  <c r="E23"/>
  <c r="E22"/>
  <c r="E26" s="1"/>
  <c r="B49" s="1"/>
  <c r="B50" s="1"/>
</calcChain>
</file>

<file path=xl/sharedStrings.xml><?xml version="1.0" encoding="utf-8"?>
<sst xmlns="http://schemas.openxmlformats.org/spreadsheetml/2006/main" count="264" uniqueCount="96">
  <si>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</si>
  <si>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</si>
  <si>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</si>
  <si>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</si>
  <si>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</si>
  <si>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</si>
  <si>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</si>
  <si>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</si>
  <si>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</si>
  <si>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</si>
  <si>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</si>
  <si>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</si>
  <si>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</si>
  <si>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</si>
  <si>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</si>
  <si>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</si>
  <si>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</si>
  <si>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</si>
  <si>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</si>
  <si>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</si>
  <si>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</si>
  <si>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</si>
  <si>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постоянно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</si>
  <si>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</si>
  <si>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</si>
  <si>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</si>
  <si>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</si>
  <si>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</si>
  <si>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</si>
  <si>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</si>
  <si>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</si>
  <si>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</si>
  <si>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</si>
  <si>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г. Россошь, ул. Алексеева, д. 1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</si>
  <si>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 Алексеева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</si>
  <si>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№83  от   01.11.2016 г.</t>
    </r>
  </si>
  <si>
    <t xml:space="preserve">определена приложением № 9 к договору </t>
  </si>
  <si>
    <t>Расходы по содержанию и тек. ремонту</t>
  </si>
  <si>
    <t>Площадь квартир - 1637,9м2</t>
  </si>
  <si>
    <t xml:space="preserve">Общехозяйственные расходы </t>
  </si>
  <si>
    <t>Остаток на начало  квартала</t>
  </si>
  <si>
    <t>Оплачено за размещение оборудования в МОП интернет ТТК</t>
  </si>
  <si>
    <t xml:space="preserve">Услуги по содержанию многоквартирного дома </t>
  </si>
  <si>
    <t xml:space="preserve">Оплачено по нежилым помещениям Гулый Г.Н. </t>
  </si>
  <si>
    <t>Обработка подъездов хлорсодержащими растворами опрыскивание 1 раз в неделю</t>
  </si>
  <si>
    <t>Предъявлено населению  47798,46</t>
  </si>
  <si>
    <t>за 1 квартал 2022 года</t>
  </si>
  <si>
    <t>"31" 03 2022 г.</t>
  </si>
  <si>
    <t xml:space="preserve">Оплачено за размещение оборудования в МОП интернет Ростелеком </t>
  </si>
  <si>
    <t xml:space="preserve">           2. Всего за период с "01" 01 2022 г. по "31" 03 2022 г. выполнено работ (оказано услуг) на общую сумму сорок шесть тысяч сто сорок шесть рублей 33 копейки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</si>
  <si>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Барановой Ольги Владимировны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</si>
  <si>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№б/н от 15.05.2019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</si>
  <si>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МКД Баранова О.В.</t>
    </r>
  </si>
  <si>
    <t>за 2 квартал 2022 года</t>
  </si>
  <si>
    <t>"30" 06 2022 г.</t>
  </si>
  <si>
    <t>1 квартал</t>
  </si>
  <si>
    <t>2 квартал</t>
  </si>
  <si>
    <t>Предъявлено населению  47801,89</t>
  </si>
  <si>
    <t xml:space="preserve">           2. Всего за период с "01" 04 2022 г. по "30" 06 2022 г. выполнено работ (оказано услуг) на общую сумму сорок пять тысяч сто пятьдесят шесть рублей 90 копеек</t>
  </si>
  <si>
    <t>за 3 квартал 2022 года</t>
  </si>
  <si>
    <t>"30" 09 2022 г.</t>
  </si>
  <si>
    <t>3 квартал</t>
  </si>
  <si>
    <t xml:space="preserve">           2. Всего за период с "01" 07 2022 г. по "30" 09 2022 г. выполнено работ (оказано услуг) на общую сумму сорок восемь тысяч восемьсот сорок два рубля 18 копеек</t>
  </si>
  <si>
    <t>Предъявлено населению  51376,11</t>
  </si>
  <si>
    <t>за 4 квартал 2022 года</t>
  </si>
  <si>
    <t xml:space="preserve"> квартал</t>
  </si>
  <si>
    <t>Ремонт стояка ГВС (кв.18)</t>
  </si>
  <si>
    <t>октябрь</t>
  </si>
  <si>
    <t>ч/ч</t>
  </si>
  <si>
    <t>ОТЧЕТ</t>
  </si>
  <si>
    <t>О ВЫПОЛНЕННЫХ РАБОТАХ И ДВИЖЕНИИ  СРЕДСТВ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</si>
  <si>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</si>
  <si>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</si>
  <si>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</si>
  <si>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</si>
  <si>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</si>
  <si>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</si>
  <si>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</si>
  <si>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Итого расходов</t>
  </si>
  <si>
    <t>Справочно:</t>
  </si>
  <si>
    <t>Задолженность населения по оплате на 01.01.2022г.</t>
  </si>
  <si>
    <t>Прирост (+) / уменьшение (-) задолженности за год</t>
  </si>
  <si>
    <t xml:space="preserve">Получил: </t>
  </si>
  <si>
    <t>_____________________________________________</t>
  </si>
  <si>
    <t>по ж.д. ул.Алексеева,д.1</t>
  </si>
  <si>
    <t>НА ЛИЦЕВОМ СЧЕТЕ  за  период  с 01.01.2022г. по 31.12.2022г.</t>
  </si>
  <si>
    <t>Оплачено за размещение оборудования в МОП интернет Ростелеком</t>
  </si>
  <si>
    <t xml:space="preserve">Начислено всего </t>
  </si>
  <si>
    <t>Задолженность населения по оплате на 01.01.2023г.</t>
  </si>
  <si>
    <t>Отчет за 2022год.</t>
  </si>
  <si>
    <t>Перечень предлагаемых работ на 2023 год.</t>
  </si>
  <si>
    <t>Предложение по структуре тарифа на 2023 год.</t>
  </si>
  <si>
    <t>Непредвиденные работы 16ч/ч</t>
  </si>
  <si>
    <t>Остаток средств на 01.01.2023</t>
  </si>
  <si>
    <t>"31" 12 2022 г.</t>
  </si>
  <si>
    <t xml:space="preserve">           2. Всего за период с "01" 10 2022 г. по "31" 12 2022 г. выполнено работ (оказано услуг) на общую сумму пятьдесят две тысячи шестьсот восемьдесят девять рублей 80 копеек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</si>
</sst>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2" fillId="0" borderId="0"/>
    <xf numFmtId="0" fontId="17" fillId="0" borderId="0"/>
    <xf numFmtId="0" fontId="18" fillId="0" borderId="0"/>
  </cellStyleXfs>
  <cellXfs count="8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6" fillId="0" borderId="0" xfId="0" applyFont="1"/>
    <xf numFmtId="43" fontId="6" fillId="0" borderId="0" xfId="0" applyNumberFormat="1" applyFont="1" applyAlignment="1">
      <alignment horizontal="right"/>
    </xf>
    <xf numFmtId="164" fontId="6" fillId="0" borderId="0" xfId="1" applyNumberFormat="1" applyFont="1"/>
    <xf numFmtId="164" fontId="3" fillId="0" borderId="0" xfId="1" applyNumberFormat="1" applyFont="1"/>
    <xf numFmtId="0" fontId="11" fillId="0" borderId="0" xfId="0" applyFont="1"/>
    <xf numFmtId="0" fontId="3" fillId="2" borderId="0" xfId="0" applyFont="1" applyFill="1"/>
    <xf numFmtId="4" fontId="10" fillId="2" borderId="0" xfId="0" applyNumberFormat="1" applyFont="1" applyFill="1" applyAlignment="1"/>
    <xf numFmtId="43" fontId="3" fillId="0" borderId="0" xfId="0" applyNumberFormat="1" applyFont="1"/>
    <xf numFmtId="43" fontId="3" fillId="2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Border="1" applyAlignment="1">
      <alignment wrapText="1"/>
    </xf>
    <xf numFmtId="4" fontId="13" fillId="3" borderId="0" xfId="2" applyNumberFormat="1" applyFont="1" applyFill="1" applyBorder="1" applyAlignment="1" applyProtection="1">
      <alignment horizontal="right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4" fillId="0" borderId="4" xfId="0" applyFont="1" applyFill="1" applyBorder="1" applyAlignment="1">
      <alignment wrapText="1"/>
    </xf>
    <xf numFmtId="0" fontId="15" fillId="0" borderId="0" xfId="0" applyFont="1" applyAlignment="1"/>
    <xf numFmtId="0" fontId="10" fillId="0" borderId="0" xfId="0" applyFont="1" applyAlignment="1"/>
    <xf numFmtId="0" fontId="10" fillId="0" borderId="0" xfId="0" applyFont="1"/>
    <xf numFmtId="49" fontId="10" fillId="0" borderId="1" xfId="0" applyNumberFormat="1" applyFont="1" applyBorder="1"/>
    <xf numFmtId="166" fontId="6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10" fillId="0" borderId="0" xfId="0" applyFont="1" applyAlignment="1">
      <alignment horizontal="left"/>
    </xf>
    <xf numFmtId="49" fontId="10" fillId="0" borderId="1" xfId="0" applyNumberFormat="1" applyFont="1" applyBorder="1" applyAlignment="1"/>
    <xf numFmtId="164" fontId="3" fillId="0" borderId="0" xfId="1" applyNumberFormat="1" applyFont="1" applyBorder="1"/>
    <xf numFmtId="0" fontId="3" fillId="0" borderId="1" xfId="0" applyFont="1" applyBorder="1" applyAlignment="1">
      <alignment wrapText="1"/>
    </xf>
    <xf numFmtId="0" fontId="10" fillId="0" borderId="0" xfId="0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4" fontId="10" fillId="0" borderId="0" xfId="0" applyNumberFormat="1" applyFont="1"/>
    <xf numFmtId="0" fontId="10" fillId="0" borderId="0" xfId="0" applyFont="1" applyBorder="1"/>
    <xf numFmtId="43" fontId="0" fillId="0" borderId="0" xfId="0" applyNumberFormat="1"/>
    <xf numFmtId="49" fontId="10" fillId="0" borderId="5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166" fontId="3" fillId="0" borderId="1" xfId="0" applyNumberFormat="1" applyFont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3" fillId="0" borderId="1" xfId="1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view="pageBreakPreview" topLeftCell="A19" zoomScaleSheetLayoutView="100" workbookViewId="0">
      <selection activeCell="B46" sqref="B46"/>
    </sheetView>
  </sheetViews>
  <sheetFormatPr defaultColWidth="9.140625" defaultRowHeight="1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7" width="9.140625" style="1"/>
    <col min="8" max="8" width="13.42578125" style="1" bestFit="1" customWidth="1"/>
    <col min="9" max="16384" width="9.140625" style="1"/>
  </cols>
  <sheetData>
    <row r="1" spans="1:5" ht="15.75">
      <c r="A1" s="70" t="s">
        <v>11</v>
      </c>
      <c r="B1" s="70"/>
      <c r="C1" s="70"/>
      <c r="D1" s="70"/>
      <c r="E1" s="70"/>
    </row>
    <row r="2" spans="1:5" ht="38.25" customHeight="1">
      <c r="A2" s="71" t="s">
        <v>12</v>
      </c>
      <c r="B2" s="72"/>
      <c r="C2" s="72"/>
      <c r="D2" s="72"/>
      <c r="E2" s="72"/>
    </row>
    <row r="3" spans="1:5" ht="16.5" customHeight="1">
      <c r="A3" s="73" t="s">
        <v>46</v>
      </c>
      <c r="B3" s="73"/>
      <c r="C3" s="73"/>
      <c r="D3" s="73"/>
      <c r="E3" s="73"/>
    </row>
    <row r="4" spans="1:5" ht="24" customHeight="1">
      <c r="A4" s="9" t="s">
        <v>13</v>
      </c>
      <c r="B4" s="3"/>
      <c r="C4" s="3"/>
      <c r="D4" s="78" t="s">
        <v>47</v>
      </c>
      <c r="E4" s="78"/>
    </row>
    <row r="5" spans="1:5">
      <c r="A5" s="31"/>
      <c r="B5" s="3"/>
      <c r="C5" s="3"/>
      <c r="D5" s="3"/>
      <c r="E5" s="3"/>
    </row>
    <row r="6" spans="1:5">
      <c r="A6" s="74" t="s">
        <v>0</v>
      </c>
      <c r="B6" s="74"/>
      <c r="C6" s="74"/>
      <c r="D6" s="74"/>
      <c r="E6" s="74"/>
    </row>
    <row r="7" spans="1:5">
      <c r="A7" s="75" t="s">
        <v>33</v>
      </c>
      <c r="B7" s="75"/>
      <c r="C7" s="75"/>
      <c r="D7" s="75"/>
      <c r="E7" s="75"/>
    </row>
    <row r="8" spans="1:5" ht="18.75" customHeight="1">
      <c r="A8" s="68" t="s">
        <v>1</v>
      </c>
      <c r="B8" s="68"/>
      <c r="C8" s="68"/>
      <c r="D8" s="68"/>
      <c r="E8" s="68"/>
    </row>
    <row r="9" spans="1:5" ht="14.25" customHeight="1">
      <c r="A9" s="74" t="s">
        <v>50</v>
      </c>
      <c r="B9" s="74"/>
      <c r="C9" s="74"/>
      <c r="D9" s="74"/>
      <c r="E9" s="74"/>
    </row>
    <row r="10" spans="1:5" ht="27" customHeight="1">
      <c r="A10" s="76" t="s">
        <v>14</v>
      </c>
      <c r="B10" s="77"/>
      <c r="C10" s="77"/>
      <c r="D10" s="77"/>
      <c r="E10" s="77"/>
    </row>
    <row r="11" spans="1:5" ht="30.75" customHeight="1">
      <c r="A11" s="74" t="s">
        <v>51</v>
      </c>
      <c r="B11" s="74"/>
      <c r="C11" s="74"/>
      <c r="D11" s="74"/>
      <c r="E11" s="74"/>
    </row>
    <row r="12" spans="1:5" ht="14.25" customHeight="1">
      <c r="A12" s="68" t="s">
        <v>15</v>
      </c>
      <c r="B12" s="69"/>
      <c r="C12" s="69"/>
      <c r="D12" s="69"/>
      <c r="E12" s="69"/>
    </row>
    <row r="13" spans="1:5" ht="15" customHeight="1">
      <c r="A13" s="74" t="s">
        <v>24</v>
      </c>
      <c r="B13" s="74"/>
      <c r="C13" s="74"/>
      <c r="D13" s="74"/>
      <c r="E13" s="74"/>
    </row>
    <row r="14" spans="1:5" ht="15.75" customHeight="1">
      <c r="A14" s="68" t="s">
        <v>2</v>
      </c>
      <c r="B14" s="69"/>
      <c r="C14" s="69"/>
      <c r="D14" s="69"/>
      <c r="E14" s="69"/>
    </row>
    <row r="15" spans="1:5" ht="17.25" customHeight="1">
      <c r="A15" s="74" t="s">
        <v>23</v>
      </c>
      <c r="B15" s="74"/>
      <c r="C15" s="74"/>
      <c r="D15" s="74"/>
      <c r="E15" s="74"/>
    </row>
    <row r="16" spans="1:5" ht="16.5" customHeight="1">
      <c r="A16" s="68" t="s">
        <v>16</v>
      </c>
      <c r="B16" s="69"/>
      <c r="C16" s="69"/>
      <c r="D16" s="69"/>
      <c r="E16" s="69"/>
    </row>
    <row r="17" spans="1:8" ht="31.15" customHeight="1">
      <c r="A17" s="74" t="s">
        <v>17</v>
      </c>
      <c r="B17" s="74"/>
      <c r="C17" s="74"/>
      <c r="D17" s="74"/>
      <c r="E17" s="74"/>
    </row>
    <row r="18" spans="1:8" ht="58.15" customHeight="1">
      <c r="A18" s="74" t="s">
        <v>35</v>
      </c>
      <c r="B18" s="74"/>
      <c r="C18" s="74"/>
      <c r="D18" s="74"/>
      <c r="E18" s="74"/>
    </row>
    <row r="19" spans="1:8" ht="36.75" customHeight="1">
      <c r="A19" s="80" t="s">
        <v>34</v>
      </c>
      <c r="B19" s="80"/>
      <c r="C19" s="80"/>
      <c r="D19" s="80"/>
      <c r="E19" s="80"/>
    </row>
    <row r="20" spans="1:8">
      <c r="A20" s="80"/>
      <c r="B20" s="80"/>
      <c r="C20" s="80"/>
      <c r="D20" s="80"/>
      <c r="E20" s="80"/>
      <c r="F20" s="1">
        <v>1637.9</v>
      </c>
      <c r="G20" s="1">
        <v>3</v>
      </c>
    </row>
    <row r="21" spans="1:8" ht="13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8" ht="38.25">
      <c r="A22" s="23" t="s">
        <v>42</v>
      </c>
      <c r="B22" s="8" t="s">
        <v>36</v>
      </c>
      <c r="C22" s="2" t="s">
        <v>4</v>
      </c>
      <c r="D22" s="2">
        <v>5.59</v>
      </c>
      <c r="E22" s="7">
        <f>D22*F20*G20</f>
        <v>27467.583000000002</v>
      </c>
    </row>
    <row r="23" spans="1:8" ht="68.25" customHeight="1">
      <c r="A23" s="6" t="s">
        <v>44</v>
      </c>
      <c r="B23" s="25" t="s">
        <v>55</v>
      </c>
      <c r="C23" s="2" t="s">
        <v>4</v>
      </c>
      <c r="D23" s="2">
        <v>0</v>
      </c>
      <c r="E23" s="7">
        <f>240.6*3</f>
        <v>721.8</v>
      </c>
    </row>
    <row r="24" spans="1:8" ht="18" customHeight="1">
      <c r="A24" s="6" t="s">
        <v>39</v>
      </c>
      <c r="B24" s="8" t="s">
        <v>22</v>
      </c>
      <c r="C24" s="2" t="s">
        <v>4</v>
      </c>
      <c r="D24" s="2">
        <v>3.6</v>
      </c>
      <c r="E24" s="7">
        <f>D24*F20*G20</f>
        <v>17689.32</v>
      </c>
      <c r="G24" s="21"/>
    </row>
    <row r="25" spans="1:8" s="19" customFormat="1" ht="15.75">
      <c r="A25" s="24" t="s">
        <v>26</v>
      </c>
      <c r="B25" s="25" t="s">
        <v>55</v>
      </c>
      <c r="C25" s="26" t="s">
        <v>27</v>
      </c>
      <c r="D25" s="26"/>
      <c r="E25" s="22">
        <v>267.63</v>
      </c>
      <c r="H25" s="20"/>
    </row>
    <row r="26" spans="1:8" s="19" customFormat="1" ht="15.75">
      <c r="A26" s="10" t="s">
        <v>28</v>
      </c>
      <c r="B26" s="11"/>
      <c r="C26" s="12"/>
      <c r="D26" s="12"/>
      <c r="E26" s="13">
        <f>SUM(E22:E25)</f>
        <v>46146.332999999999</v>
      </c>
      <c r="H26" s="20"/>
    </row>
    <row r="27" spans="1:8" s="19" customFormat="1" ht="13.15" customHeight="1">
      <c r="A27" s="1"/>
      <c r="B27" s="1"/>
      <c r="C27" s="1"/>
      <c r="D27" s="1"/>
      <c r="E27" s="1"/>
      <c r="H27" s="20"/>
    </row>
    <row r="28" spans="1:8" s="14" customFormat="1" ht="30.6" customHeight="1">
      <c r="A28" s="81" t="s">
        <v>49</v>
      </c>
      <c r="B28" s="81"/>
      <c r="C28" s="81"/>
      <c r="D28" s="81"/>
      <c r="E28" s="81"/>
      <c r="H28" s="15"/>
    </row>
    <row r="29" spans="1:8" ht="29.45" customHeight="1">
      <c r="A29" s="74" t="s">
        <v>21</v>
      </c>
      <c r="B29" s="74"/>
      <c r="C29" s="74"/>
      <c r="D29" s="74"/>
      <c r="E29" s="74"/>
    </row>
    <row r="30" spans="1:8" ht="22.15" customHeight="1">
      <c r="A30" s="74" t="s">
        <v>20</v>
      </c>
      <c r="B30" s="74"/>
      <c r="C30" s="74"/>
      <c r="D30" s="74"/>
      <c r="E30" s="74"/>
    </row>
    <row r="31" spans="1:8" ht="30" customHeight="1">
      <c r="A31" s="74" t="s">
        <v>29</v>
      </c>
      <c r="B31" s="74"/>
      <c r="C31" s="74"/>
      <c r="D31" s="74"/>
      <c r="E31" s="74"/>
    </row>
    <row r="32" spans="1:8">
      <c r="A32" s="74" t="s">
        <v>18</v>
      </c>
      <c r="B32" s="74"/>
      <c r="C32" s="74"/>
      <c r="D32" s="74"/>
      <c r="E32" s="74"/>
    </row>
    <row r="33" spans="1:5" ht="31.5" customHeight="1">
      <c r="A33" s="79" t="s">
        <v>5</v>
      </c>
      <c r="B33" s="79"/>
      <c r="C33" s="79"/>
      <c r="D33" s="79"/>
      <c r="E33" s="79"/>
    </row>
    <row r="34" spans="1:5">
      <c r="A34" s="74" t="s">
        <v>18</v>
      </c>
      <c r="B34" s="74"/>
      <c r="C34" s="74"/>
      <c r="D34" s="74"/>
      <c r="E34" s="74"/>
    </row>
    <row r="35" spans="1:5">
      <c r="A35" s="82" t="s">
        <v>25</v>
      </c>
      <c r="B35" s="82"/>
      <c r="C35" s="82"/>
      <c r="D35" s="82"/>
      <c r="E35" s="4"/>
    </row>
    <row r="36" spans="1:5">
      <c r="B36" s="83" t="s">
        <v>19</v>
      </c>
      <c r="C36" s="83"/>
      <c r="D36" s="83"/>
      <c r="E36" s="5" t="s">
        <v>6</v>
      </c>
    </row>
    <row r="37" spans="1:5" ht="15" customHeight="1">
      <c r="A37" s="30"/>
      <c r="B37" s="30"/>
      <c r="C37" s="30"/>
      <c r="D37" s="30"/>
      <c r="E37" s="30"/>
    </row>
    <row r="38" spans="1:5">
      <c r="A38" s="84" t="s">
        <v>52</v>
      </c>
      <c r="B38" s="84"/>
      <c r="C38" s="84"/>
      <c r="D38" s="84"/>
      <c r="E38" s="84"/>
    </row>
    <row r="39" spans="1:5">
      <c r="B39" s="83" t="s">
        <v>19</v>
      </c>
      <c r="C39" s="83"/>
      <c r="D39" s="83"/>
      <c r="E39" s="5" t="s">
        <v>6</v>
      </c>
    </row>
    <row r="41" spans="1:5">
      <c r="A41" s="1" t="s">
        <v>38</v>
      </c>
    </row>
    <row r="42" spans="1:5">
      <c r="A42" s="14" t="s">
        <v>30</v>
      </c>
    </row>
    <row r="43" spans="1:5">
      <c r="A43" s="1" t="s">
        <v>40</v>
      </c>
      <c r="B43" s="29">
        <v>34250.68</v>
      </c>
    </row>
    <row r="44" spans="1:5" ht="30">
      <c r="A44" s="32" t="s">
        <v>45</v>
      </c>
      <c r="B44" s="17"/>
    </row>
    <row r="45" spans="1:5">
      <c r="A45" s="1" t="s">
        <v>31</v>
      </c>
      <c r="B45" s="17">
        <v>46409.69</v>
      </c>
    </row>
    <row r="46" spans="1:5" ht="30">
      <c r="A46" s="32" t="s">
        <v>43</v>
      </c>
      <c r="B46" s="17">
        <f>1436.88</f>
        <v>1436.88</v>
      </c>
    </row>
    <row r="47" spans="1:5" ht="45">
      <c r="A47" s="28" t="s">
        <v>48</v>
      </c>
      <c r="B47" s="17">
        <f>150*3</f>
        <v>450</v>
      </c>
    </row>
    <row r="48" spans="1:5" ht="45">
      <c r="A48" s="28" t="s">
        <v>41</v>
      </c>
      <c r="B48" s="17">
        <f>3*330</f>
        <v>990</v>
      </c>
    </row>
    <row r="49" spans="1:2" ht="30">
      <c r="A49" s="32" t="s">
        <v>37</v>
      </c>
      <c r="B49" s="17">
        <f>E26</f>
        <v>46146.332999999999</v>
      </c>
    </row>
    <row r="50" spans="1:2">
      <c r="A50" s="18" t="s">
        <v>32</v>
      </c>
      <c r="B50" s="16">
        <f>B43+B45+B48+B46+B47-B49</f>
        <v>37390.917000000001</v>
      </c>
    </row>
    <row r="51" spans="1:2">
      <c r="B51" s="27"/>
    </row>
  </sheetData>
  <mergeCells count="30">
    <mergeCell ref="A34:E34"/>
    <mergeCell ref="A35:D35"/>
    <mergeCell ref="B36:D36"/>
    <mergeCell ref="A38:E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D4:E4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0"/>
  <sheetViews>
    <sheetView view="pageBreakPreview" topLeftCell="A10" zoomScaleSheetLayoutView="100" workbookViewId="0">
      <selection activeCell="B53" sqref="B53"/>
    </sheetView>
  </sheetViews>
  <sheetFormatPr defaultColWidth="9.140625" defaultRowHeight="1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7" width="9.140625" style="1"/>
    <col min="8" max="8" width="13.42578125" style="1" bestFit="1" customWidth="1"/>
    <col min="9" max="16384" width="9.140625" style="1"/>
  </cols>
  <sheetData>
    <row r="1" spans="1:5" ht="15.75">
      <c r="A1" s="70" t="s">
        <v>11</v>
      </c>
      <c r="B1" s="70"/>
      <c r="C1" s="70"/>
      <c r="D1" s="70"/>
      <c r="E1" s="70"/>
    </row>
    <row r="2" spans="1:5" ht="38.25" customHeight="1">
      <c r="A2" s="71" t="s">
        <v>12</v>
      </c>
      <c r="B2" s="72"/>
      <c r="C2" s="72"/>
      <c r="D2" s="72"/>
      <c r="E2" s="72"/>
    </row>
    <row r="3" spans="1:5" ht="16.5" customHeight="1">
      <c r="A3" s="73" t="s">
        <v>53</v>
      </c>
      <c r="B3" s="73"/>
      <c r="C3" s="73"/>
      <c r="D3" s="73"/>
      <c r="E3" s="73"/>
    </row>
    <row r="4" spans="1:5" ht="24" customHeight="1">
      <c r="A4" s="9" t="s">
        <v>13</v>
      </c>
      <c r="B4" s="3"/>
      <c r="C4" s="3"/>
      <c r="D4" s="78" t="s">
        <v>54</v>
      </c>
      <c r="E4" s="78"/>
    </row>
    <row r="5" spans="1:5">
      <c r="A5" s="34"/>
      <c r="B5" s="3"/>
      <c r="C5" s="3"/>
      <c r="D5" s="3"/>
      <c r="E5" s="3"/>
    </row>
    <row r="6" spans="1:5">
      <c r="A6" s="74" t="s">
        <v>0</v>
      </c>
      <c r="B6" s="74"/>
      <c r="C6" s="74"/>
      <c r="D6" s="74"/>
      <c r="E6" s="74"/>
    </row>
    <row r="7" spans="1:5">
      <c r="A7" s="75" t="s">
        <v>33</v>
      </c>
      <c r="B7" s="75"/>
      <c r="C7" s="75"/>
      <c r="D7" s="75"/>
      <c r="E7" s="75"/>
    </row>
    <row r="8" spans="1:5" ht="18.75" customHeight="1">
      <c r="A8" s="68" t="s">
        <v>1</v>
      </c>
      <c r="B8" s="68"/>
      <c r="C8" s="68"/>
      <c r="D8" s="68"/>
      <c r="E8" s="68"/>
    </row>
    <row r="9" spans="1:5" ht="14.25" customHeight="1">
      <c r="A9" s="74" t="s">
        <v>50</v>
      </c>
      <c r="B9" s="74"/>
      <c r="C9" s="74"/>
      <c r="D9" s="74"/>
      <c r="E9" s="74"/>
    </row>
    <row r="10" spans="1:5" ht="27" customHeight="1">
      <c r="A10" s="76" t="s">
        <v>14</v>
      </c>
      <c r="B10" s="77"/>
      <c r="C10" s="77"/>
      <c r="D10" s="77"/>
      <c r="E10" s="77"/>
    </row>
    <row r="11" spans="1:5" ht="30.75" customHeight="1">
      <c r="A11" s="74" t="s">
        <v>51</v>
      </c>
      <c r="B11" s="74"/>
      <c r="C11" s="74"/>
      <c r="D11" s="74"/>
      <c r="E11" s="74"/>
    </row>
    <row r="12" spans="1:5" ht="14.25" customHeight="1">
      <c r="A12" s="68" t="s">
        <v>15</v>
      </c>
      <c r="B12" s="69"/>
      <c r="C12" s="69"/>
      <c r="D12" s="69"/>
      <c r="E12" s="69"/>
    </row>
    <row r="13" spans="1:5" ht="15" customHeight="1">
      <c r="A13" s="74" t="s">
        <v>24</v>
      </c>
      <c r="B13" s="74"/>
      <c r="C13" s="74"/>
      <c r="D13" s="74"/>
      <c r="E13" s="74"/>
    </row>
    <row r="14" spans="1:5" ht="15.75" customHeight="1">
      <c r="A14" s="68" t="s">
        <v>2</v>
      </c>
      <c r="B14" s="69"/>
      <c r="C14" s="69"/>
      <c r="D14" s="69"/>
      <c r="E14" s="69"/>
    </row>
    <row r="15" spans="1:5" ht="17.25" customHeight="1">
      <c r="A15" s="74" t="s">
        <v>23</v>
      </c>
      <c r="B15" s="74"/>
      <c r="C15" s="74"/>
      <c r="D15" s="74"/>
      <c r="E15" s="74"/>
    </row>
    <row r="16" spans="1:5" ht="16.5" customHeight="1">
      <c r="A16" s="68" t="s">
        <v>16</v>
      </c>
      <c r="B16" s="69"/>
      <c r="C16" s="69"/>
      <c r="D16" s="69"/>
      <c r="E16" s="69"/>
    </row>
    <row r="17" spans="1:8" ht="31.15" customHeight="1">
      <c r="A17" s="74" t="s">
        <v>17</v>
      </c>
      <c r="B17" s="74"/>
      <c r="C17" s="74"/>
      <c r="D17" s="74"/>
      <c r="E17" s="74"/>
    </row>
    <row r="18" spans="1:8" ht="58.15" customHeight="1">
      <c r="A18" s="74" t="s">
        <v>35</v>
      </c>
      <c r="B18" s="74"/>
      <c r="C18" s="74"/>
      <c r="D18" s="74"/>
      <c r="E18" s="74"/>
    </row>
    <row r="19" spans="1:8" ht="36.75" customHeight="1">
      <c r="A19" s="80" t="s">
        <v>34</v>
      </c>
      <c r="B19" s="80"/>
      <c r="C19" s="80"/>
      <c r="D19" s="80"/>
      <c r="E19" s="80"/>
    </row>
    <row r="20" spans="1:8">
      <c r="A20" s="80"/>
      <c r="B20" s="80"/>
      <c r="C20" s="80"/>
      <c r="D20" s="80"/>
      <c r="E20" s="80"/>
      <c r="F20" s="1">
        <v>1637.9</v>
      </c>
      <c r="G20" s="1">
        <v>3</v>
      </c>
    </row>
    <row r="21" spans="1:8" ht="13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8" ht="38.25">
      <c r="A22" s="23" t="s">
        <v>42</v>
      </c>
      <c r="B22" s="8" t="s">
        <v>36</v>
      </c>
      <c r="C22" s="2" t="s">
        <v>4</v>
      </c>
      <c r="D22" s="2">
        <v>5.59</v>
      </c>
      <c r="E22" s="7">
        <f>D22*F20*G20</f>
        <v>27467.583000000002</v>
      </c>
    </row>
    <row r="23" spans="1:8" ht="18" customHeight="1">
      <c r="A23" s="6" t="s">
        <v>39</v>
      </c>
      <c r="B23" s="8" t="s">
        <v>22</v>
      </c>
      <c r="C23" s="2" t="s">
        <v>4</v>
      </c>
      <c r="D23" s="2">
        <v>3.6</v>
      </c>
      <c r="E23" s="7">
        <f>D23*F20*G20</f>
        <v>17689.32</v>
      </c>
      <c r="G23" s="21"/>
    </row>
    <row r="24" spans="1:8" s="19" customFormat="1" ht="15.75">
      <c r="A24" s="24" t="s">
        <v>26</v>
      </c>
      <c r="B24" s="25" t="s">
        <v>56</v>
      </c>
      <c r="C24" s="26" t="s">
        <v>27</v>
      </c>
      <c r="D24" s="26"/>
      <c r="E24" s="22">
        <v>0</v>
      </c>
      <c r="H24" s="20"/>
    </row>
    <row r="25" spans="1:8" s="19" customFormat="1" ht="15.75">
      <c r="A25" s="10" t="s">
        <v>28</v>
      </c>
      <c r="B25" s="11"/>
      <c r="C25" s="12"/>
      <c r="D25" s="12"/>
      <c r="E25" s="13">
        <f>SUM(E22:E24)</f>
        <v>45156.903000000006</v>
      </c>
      <c r="H25" s="20"/>
    </row>
    <row r="26" spans="1:8" s="19" customFormat="1" ht="13.15" customHeight="1">
      <c r="A26" s="1"/>
      <c r="B26" s="1"/>
      <c r="C26" s="1"/>
      <c r="D26" s="1"/>
      <c r="E26" s="1"/>
      <c r="H26" s="20"/>
    </row>
    <row r="27" spans="1:8" s="14" customFormat="1" ht="30.6" customHeight="1">
      <c r="A27" s="81" t="s">
        <v>58</v>
      </c>
      <c r="B27" s="81"/>
      <c r="C27" s="81"/>
      <c r="D27" s="81"/>
      <c r="E27" s="81"/>
      <c r="H27" s="15"/>
    </row>
    <row r="28" spans="1:8" ht="29.45" customHeight="1">
      <c r="A28" s="74" t="s">
        <v>21</v>
      </c>
      <c r="B28" s="74"/>
      <c r="C28" s="74"/>
      <c r="D28" s="74"/>
      <c r="E28" s="74"/>
    </row>
    <row r="29" spans="1:8" ht="22.15" customHeight="1">
      <c r="A29" s="74" t="s">
        <v>20</v>
      </c>
      <c r="B29" s="74"/>
      <c r="C29" s="74"/>
      <c r="D29" s="74"/>
      <c r="E29" s="74"/>
    </row>
    <row r="30" spans="1:8" ht="30" customHeight="1">
      <c r="A30" s="74" t="s">
        <v>29</v>
      </c>
      <c r="B30" s="74"/>
      <c r="C30" s="74"/>
      <c r="D30" s="74"/>
      <c r="E30" s="74"/>
    </row>
    <row r="31" spans="1:8">
      <c r="A31" s="74" t="s">
        <v>18</v>
      </c>
      <c r="B31" s="74"/>
      <c r="C31" s="74"/>
      <c r="D31" s="74"/>
      <c r="E31" s="74"/>
    </row>
    <row r="32" spans="1:8" ht="31.5" customHeight="1">
      <c r="A32" s="79" t="s">
        <v>5</v>
      </c>
      <c r="B32" s="79"/>
      <c r="C32" s="79"/>
      <c r="D32" s="79"/>
      <c r="E32" s="79"/>
    </row>
    <row r="33" spans="1:5">
      <c r="A33" s="74" t="s">
        <v>18</v>
      </c>
      <c r="B33" s="74"/>
      <c r="C33" s="74"/>
      <c r="D33" s="74"/>
      <c r="E33" s="74"/>
    </row>
    <row r="34" spans="1:5">
      <c r="A34" s="82" t="s">
        <v>25</v>
      </c>
      <c r="B34" s="82"/>
      <c r="C34" s="82"/>
      <c r="D34" s="82"/>
      <c r="E34" s="4"/>
    </row>
    <row r="35" spans="1:5">
      <c r="B35" s="83" t="s">
        <v>19</v>
      </c>
      <c r="C35" s="83"/>
      <c r="D35" s="83"/>
      <c r="E35" s="5" t="s">
        <v>6</v>
      </c>
    </row>
    <row r="36" spans="1:5" ht="15" customHeight="1">
      <c r="A36" s="33"/>
      <c r="B36" s="33"/>
      <c r="C36" s="33"/>
      <c r="D36" s="33"/>
      <c r="E36" s="33"/>
    </row>
    <row r="37" spans="1:5">
      <c r="A37" s="84" t="s">
        <v>52</v>
      </c>
      <c r="B37" s="84"/>
      <c r="C37" s="84"/>
      <c r="D37" s="84"/>
      <c r="E37" s="84"/>
    </row>
    <row r="38" spans="1:5">
      <c r="B38" s="83" t="s">
        <v>19</v>
      </c>
      <c r="C38" s="83"/>
      <c r="D38" s="83"/>
      <c r="E38" s="5" t="s">
        <v>6</v>
      </c>
    </row>
    <row r="40" spans="1:5">
      <c r="A40" s="1" t="s">
        <v>38</v>
      </c>
    </row>
    <row r="41" spans="1:5">
      <c r="A41" s="14" t="s">
        <v>30</v>
      </c>
    </row>
    <row r="42" spans="1:5">
      <c r="A42" s="1" t="s">
        <v>40</v>
      </c>
      <c r="B42" s="29">
        <f>'1кв'!B50</f>
        <v>37390.917000000001</v>
      </c>
    </row>
    <row r="43" spans="1:5" ht="30">
      <c r="A43" s="35" t="s">
        <v>57</v>
      </c>
      <c r="B43" s="17"/>
    </row>
    <row r="44" spans="1:5">
      <c r="A44" s="1" t="s">
        <v>31</v>
      </c>
      <c r="B44" s="17">
        <v>46982.82</v>
      </c>
    </row>
    <row r="45" spans="1:5" ht="30">
      <c r="A45" s="35" t="s">
        <v>43</v>
      </c>
      <c r="B45" s="17">
        <f>1436.88</f>
        <v>1436.88</v>
      </c>
    </row>
    <row r="46" spans="1:5" ht="45">
      <c r="A46" s="28" t="s">
        <v>48</v>
      </c>
      <c r="B46" s="17">
        <f>150*3</f>
        <v>450</v>
      </c>
    </row>
    <row r="47" spans="1:5" ht="45">
      <c r="A47" s="28" t="s">
        <v>41</v>
      </c>
      <c r="B47" s="17">
        <f>3*330</f>
        <v>990</v>
      </c>
    </row>
    <row r="48" spans="1:5" ht="30">
      <c r="A48" s="35" t="s">
        <v>37</v>
      </c>
      <c r="B48" s="17">
        <f>E25</f>
        <v>45156.903000000006</v>
      </c>
    </row>
    <row r="49" spans="1:2">
      <c r="A49" s="18" t="s">
        <v>32</v>
      </c>
      <c r="B49" s="16">
        <f>B42+B44+B47+B45+B46-B48</f>
        <v>42093.713999999993</v>
      </c>
    </row>
    <row r="50" spans="1:2">
      <c r="B50" s="27"/>
    </row>
  </sheetData>
  <mergeCells count="30">
    <mergeCell ref="B38:D38"/>
    <mergeCell ref="A20:E20"/>
    <mergeCell ref="A27:E27"/>
    <mergeCell ref="A28:E28"/>
    <mergeCell ref="A29:E29"/>
    <mergeCell ref="A30:E30"/>
    <mergeCell ref="A31:E31"/>
    <mergeCell ref="A32:E32"/>
    <mergeCell ref="A33:E33"/>
    <mergeCell ref="A34:D34"/>
    <mergeCell ref="B35:D35"/>
    <mergeCell ref="A37:E3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0"/>
  <sheetViews>
    <sheetView view="pageBreakPreview" topLeftCell="A31" zoomScaleSheetLayoutView="100" workbookViewId="0">
      <selection activeCell="B51" sqref="B51"/>
    </sheetView>
  </sheetViews>
  <sheetFormatPr defaultColWidth="9.140625" defaultRowHeight="1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7" width="9.140625" style="1"/>
    <col min="8" max="8" width="13.42578125" style="1" bestFit="1" customWidth="1"/>
    <col min="9" max="16384" width="9.140625" style="1"/>
  </cols>
  <sheetData>
    <row r="1" spans="1:5" ht="15.75">
      <c r="A1" s="70" t="s">
        <v>11</v>
      </c>
      <c r="B1" s="70"/>
      <c r="C1" s="70"/>
      <c r="D1" s="70"/>
      <c r="E1" s="70"/>
    </row>
    <row r="2" spans="1:5" ht="38.25" customHeight="1">
      <c r="A2" s="71" t="s">
        <v>12</v>
      </c>
      <c r="B2" s="72"/>
      <c r="C2" s="72"/>
      <c r="D2" s="72"/>
      <c r="E2" s="72"/>
    </row>
    <row r="3" spans="1:5" ht="16.5" customHeight="1">
      <c r="A3" s="73" t="s">
        <v>59</v>
      </c>
      <c r="B3" s="73"/>
      <c r="C3" s="73"/>
      <c r="D3" s="73"/>
      <c r="E3" s="73"/>
    </row>
    <row r="4" spans="1:5" ht="24" customHeight="1">
      <c r="A4" s="9" t="s">
        <v>13</v>
      </c>
      <c r="B4" s="3"/>
      <c r="C4" s="3"/>
      <c r="D4" s="78" t="s">
        <v>60</v>
      </c>
      <c r="E4" s="78"/>
    </row>
    <row r="5" spans="1:5">
      <c r="A5" s="37"/>
      <c r="B5" s="3"/>
      <c r="C5" s="3"/>
      <c r="D5" s="3"/>
      <c r="E5" s="3"/>
    </row>
    <row r="6" spans="1:5">
      <c r="A6" s="74" t="s">
        <v>0</v>
      </c>
      <c r="B6" s="74"/>
      <c r="C6" s="74"/>
      <c r="D6" s="74"/>
      <c r="E6" s="74"/>
    </row>
    <row r="7" spans="1:5">
      <c r="A7" s="75" t="s">
        <v>33</v>
      </c>
      <c r="B7" s="75"/>
      <c r="C7" s="75"/>
      <c r="D7" s="75"/>
      <c r="E7" s="75"/>
    </row>
    <row r="8" spans="1:5" ht="18.75" customHeight="1">
      <c r="A8" s="68" t="s">
        <v>1</v>
      </c>
      <c r="B8" s="68"/>
      <c r="C8" s="68"/>
      <c r="D8" s="68"/>
      <c r="E8" s="68"/>
    </row>
    <row r="9" spans="1:5" ht="14.25" customHeight="1">
      <c r="A9" s="74" t="s">
        <v>50</v>
      </c>
      <c r="B9" s="74"/>
      <c r="C9" s="74"/>
      <c r="D9" s="74"/>
      <c r="E9" s="74"/>
    </row>
    <row r="10" spans="1:5" ht="27" customHeight="1">
      <c r="A10" s="76" t="s">
        <v>14</v>
      </c>
      <c r="B10" s="77"/>
      <c r="C10" s="77"/>
      <c r="D10" s="77"/>
      <c r="E10" s="77"/>
    </row>
    <row r="11" spans="1:5" ht="30.75" customHeight="1">
      <c r="A11" s="74" t="s">
        <v>51</v>
      </c>
      <c r="B11" s="74"/>
      <c r="C11" s="74"/>
      <c r="D11" s="74"/>
      <c r="E11" s="74"/>
    </row>
    <row r="12" spans="1:5" ht="14.25" customHeight="1">
      <c r="A12" s="68" t="s">
        <v>15</v>
      </c>
      <c r="B12" s="69"/>
      <c r="C12" s="69"/>
      <c r="D12" s="69"/>
      <c r="E12" s="69"/>
    </row>
    <row r="13" spans="1:5" ht="15" customHeight="1">
      <c r="A13" s="74" t="s">
        <v>24</v>
      </c>
      <c r="B13" s="74"/>
      <c r="C13" s="74"/>
      <c r="D13" s="74"/>
      <c r="E13" s="74"/>
    </row>
    <row r="14" spans="1:5" ht="15.75" customHeight="1">
      <c r="A14" s="68" t="s">
        <v>2</v>
      </c>
      <c r="B14" s="69"/>
      <c r="C14" s="69"/>
      <c r="D14" s="69"/>
      <c r="E14" s="69"/>
    </row>
    <row r="15" spans="1:5" ht="17.25" customHeight="1">
      <c r="A15" s="74" t="s">
        <v>23</v>
      </c>
      <c r="B15" s="74"/>
      <c r="C15" s="74"/>
      <c r="D15" s="74"/>
      <c r="E15" s="74"/>
    </row>
    <row r="16" spans="1:5" ht="16.5" customHeight="1">
      <c r="A16" s="68" t="s">
        <v>16</v>
      </c>
      <c r="B16" s="69"/>
      <c r="C16" s="69"/>
      <c r="D16" s="69"/>
      <c r="E16" s="69"/>
    </row>
    <row r="17" spans="1:8" ht="31.15" customHeight="1">
      <c r="A17" s="74" t="s">
        <v>17</v>
      </c>
      <c r="B17" s="74"/>
      <c r="C17" s="74"/>
      <c r="D17" s="74"/>
      <c r="E17" s="74"/>
    </row>
    <row r="18" spans="1:8" ht="58.15" customHeight="1">
      <c r="A18" s="74" t="s">
        <v>35</v>
      </c>
      <c r="B18" s="74"/>
      <c r="C18" s="74"/>
      <c r="D18" s="74"/>
      <c r="E18" s="74"/>
    </row>
    <row r="19" spans="1:8" ht="36.75" customHeight="1">
      <c r="A19" s="80" t="s">
        <v>34</v>
      </c>
      <c r="B19" s="80"/>
      <c r="C19" s="80"/>
      <c r="D19" s="80"/>
      <c r="E19" s="80"/>
    </row>
    <row r="20" spans="1:8">
      <c r="A20" s="80"/>
      <c r="B20" s="80"/>
      <c r="C20" s="80"/>
      <c r="D20" s="80"/>
      <c r="E20" s="80"/>
      <c r="F20" s="1">
        <v>1637.9</v>
      </c>
      <c r="G20" s="1">
        <v>3</v>
      </c>
    </row>
    <row r="21" spans="1:8" ht="13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8" ht="38.25">
      <c r="A22" s="23" t="s">
        <v>42</v>
      </c>
      <c r="B22" s="8" t="s">
        <v>36</v>
      </c>
      <c r="C22" s="2" t="s">
        <v>4</v>
      </c>
      <c r="D22" s="2">
        <v>6.04</v>
      </c>
      <c r="E22" s="7">
        <f>D22*F20*G20</f>
        <v>29678.748000000003</v>
      </c>
    </row>
    <row r="23" spans="1:8" ht="18" customHeight="1">
      <c r="A23" s="6" t="s">
        <v>39</v>
      </c>
      <c r="B23" s="8" t="s">
        <v>22</v>
      </c>
      <c r="C23" s="2" t="s">
        <v>4</v>
      </c>
      <c r="D23" s="2">
        <v>3.9</v>
      </c>
      <c r="E23" s="7">
        <f>D23*F20*G20</f>
        <v>19163.43</v>
      </c>
      <c r="G23" s="21"/>
    </row>
    <row r="24" spans="1:8" s="19" customFormat="1" ht="15.75">
      <c r="A24" s="24" t="s">
        <v>26</v>
      </c>
      <c r="B24" s="25" t="s">
        <v>61</v>
      </c>
      <c r="C24" s="26" t="s">
        <v>27</v>
      </c>
      <c r="D24" s="26"/>
      <c r="E24" s="22">
        <v>0</v>
      </c>
      <c r="H24" s="20"/>
    </row>
    <row r="25" spans="1:8" s="19" customFormat="1" ht="15.75">
      <c r="A25" s="10" t="s">
        <v>28</v>
      </c>
      <c r="B25" s="11"/>
      <c r="C25" s="12"/>
      <c r="D25" s="12"/>
      <c r="E25" s="13">
        <f>SUM(E22:E24)</f>
        <v>48842.178</v>
      </c>
      <c r="H25" s="20"/>
    </row>
    <row r="26" spans="1:8" s="19" customFormat="1" ht="13.15" customHeight="1">
      <c r="A26" s="1"/>
      <c r="B26" s="1"/>
      <c r="C26" s="1"/>
      <c r="D26" s="1"/>
      <c r="E26" s="1"/>
      <c r="H26" s="20"/>
    </row>
    <row r="27" spans="1:8" s="14" customFormat="1" ht="30.6" customHeight="1">
      <c r="A27" s="81" t="s">
        <v>62</v>
      </c>
      <c r="B27" s="81"/>
      <c r="C27" s="81"/>
      <c r="D27" s="81"/>
      <c r="E27" s="81"/>
      <c r="H27" s="15"/>
    </row>
    <row r="28" spans="1:8" ht="29.45" customHeight="1">
      <c r="A28" s="74" t="s">
        <v>21</v>
      </c>
      <c r="B28" s="74"/>
      <c r="C28" s="74"/>
      <c r="D28" s="74"/>
      <c r="E28" s="74"/>
    </row>
    <row r="29" spans="1:8" ht="22.15" customHeight="1">
      <c r="A29" s="74" t="s">
        <v>20</v>
      </c>
      <c r="B29" s="74"/>
      <c r="C29" s="74"/>
      <c r="D29" s="74"/>
      <c r="E29" s="74"/>
    </row>
    <row r="30" spans="1:8" ht="30" customHeight="1">
      <c r="A30" s="74" t="s">
        <v>29</v>
      </c>
      <c r="B30" s="74"/>
      <c r="C30" s="74"/>
      <c r="D30" s="74"/>
      <c r="E30" s="74"/>
    </row>
    <row r="31" spans="1:8">
      <c r="A31" s="74" t="s">
        <v>18</v>
      </c>
      <c r="B31" s="74"/>
      <c r="C31" s="74"/>
      <c r="D31" s="74"/>
      <c r="E31" s="74"/>
    </row>
    <row r="32" spans="1:8" ht="31.5" customHeight="1">
      <c r="A32" s="79" t="s">
        <v>5</v>
      </c>
      <c r="B32" s="79"/>
      <c r="C32" s="79"/>
      <c r="D32" s="79"/>
      <c r="E32" s="79"/>
    </row>
    <row r="33" spans="1:5">
      <c r="A33" s="74" t="s">
        <v>18</v>
      </c>
      <c r="B33" s="74"/>
      <c r="C33" s="74"/>
      <c r="D33" s="74"/>
      <c r="E33" s="74"/>
    </row>
    <row r="34" spans="1:5">
      <c r="A34" s="82" t="s">
        <v>25</v>
      </c>
      <c r="B34" s="82"/>
      <c r="C34" s="82"/>
      <c r="D34" s="82"/>
      <c r="E34" s="4"/>
    </row>
    <row r="35" spans="1:5">
      <c r="B35" s="83" t="s">
        <v>19</v>
      </c>
      <c r="C35" s="83"/>
      <c r="D35" s="83"/>
      <c r="E35" s="5" t="s">
        <v>6</v>
      </c>
    </row>
    <row r="36" spans="1:5" ht="15" customHeight="1">
      <c r="A36" s="36"/>
      <c r="B36" s="36"/>
      <c r="C36" s="36"/>
      <c r="D36" s="36"/>
      <c r="E36" s="36"/>
    </row>
    <row r="37" spans="1:5">
      <c r="A37" s="84" t="s">
        <v>52</v>
      </c>
      <c r="B37" s="84"/>
      <c r="C37" s="84"/>
      <c r="D37" s="84"/>
      <c r="E37" s="84"/>
    </row>
    <row r="38" spans="1:5">
      <c r="B38" s="83" t="s">
        <v>19</v>
      </c>
      <c r="C38" s="83"/>
      <c r="D38" s="83"/>
      <c r="E38" s="5" t="s">
        <v>6</v>
      </c>
    </row>
    <row r="40" spans="1:5">
      <c r="A40" s="1" t="s">
        <v>38</v>
      </c>
    </row>
    <row r="41" spans="1:5">
      <c r="A41" s="14" t="s">
        <v>30</v>
      </c>
    </row>
    <row r="42" spans="1:5">
      <c r="A42" s="1" t="s">
        <v>40</v>
      </c>
      <c r="B42" s="29">
        <f>'2кв'!B49</f>
        <v>42093.713999999993</v>
      </c>
    </row>
    <row r="43" spans="1:5" ht="30">
      <c r="A43" s="38" t="s">
        <v>63</v>
      </c>
      <c r="B43" s="17"/>
    </row>
    <row r="44" spans="1:5">
      <c r="A44" s="1" t="s">
        <v>31</v>
      </c>
      <c r="B44" s="17">
        <v>48729.35</v>
      </c>
    </row>
    <row r="45" spans="1:5" ht="30">
      <c r="A45" s="38" t="s">
        <v>43</v>
      </c>
      <c r="B45" s="17">
        <f>1436.88</f>
        <v>1436.88</v>
      </c>
    </row>
    <row r="46" spans="1:5" ht="45">
      <c r="A46" s="28" t="s">
        <v>48</v>
      </c>
      <c r="B46" s="17">
        <f>150*3</f>
        <v>450</v>
      </c>
    </row>
    <row r="47" spans="1:5" ht="45">
      <c r="A47" s="28" t="s">
        <v>41</v>
      </c>
      <c r="B47" s="17">
        <f>3*330</f>
        <v>990</v>
      </c>
    </row>
    <row r="48" spans="1:5" ht="30">
      <c r="A48" s="38" t="s">
        <v>37</v>
      </c>
      <c r="B48" s="17">
        <f>E25</f>
        <v>48842.178</v>
      </c>
    </row>
    <row r="49" spans="1:2">
      <c r="A49" s="18" t="s">
        <v>32</v>
      </c>
      <c r="B49" s="16">
        <f>B42+B44+B47+B45+B46-B48</f>
        <v>44857.765999999989</v>
      </c>
    </row>
    <row r="50" spans="1:2">
      <c r="B50" s="27"/>
    </row>
  </sheetData>
  <mergeCells count="30">
    <mergeCell ref="B38:D38"/>
    <mergeCell ref="A20:E20"/>
    <mergeCell ref="A27:E27"/>
    <mergeCell ref="A28:E28"/>
    <mergeCell ref="A29:E29"/>
    <mergeCell ref="A30:E30"/>
    <mergeCell ref="A31:E31"/>
    <mergeCell ref="A32:E32"/>
    <mergeCell ref="A33:E33"/>
    <mergeCell ref="A34:D34"/>
    <mergeCell ref="B35:D35"/>
    <mergeCell ref="A37:E3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1"/>
  <sheetViews>
    <sheetView view="pageBreakPreview" topLeftCell="A22" zoomScaleSheetLayoutView="100" workbookViewId="0">
      <selection activeCell="H29" sqref="H29"/>
    </sheetView>
  </sheetViews>
  <sheetFormatPr defaultColWidth="9.140625" defaultRowHeight="1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7" width="9.140625" style="1"/>
    <col min="8" max="8" width="13.42578125" style="1" bestFit="1" customWidth="1"/>
    <col min="9" max="16384" width="9.140625" style="1"/>
  </cols>
  <sheetData>
    <row r="1" spans="1:5" ht="15.75">
      <c r="A1" s="70" t="s">
        <v>11</v>
      </c>
      <c r="B1" s="70"/>
      <c r="C1" s="70"/>
      <c r="D1" s="70"/>
      <c r="E1" s="70"/>
    </row>
    <row r="2" spans="1:5" ht="38.25" customHeight="1">
      <c r="A2" s="71" t="s">
        <v>12</v>
      </c>
      <c r="B2" s="72"/>
      <c r="C2" s="72"/>
      <c r="D2" s="72"/>
      <c r="E2" s="72"/>
    </row>
    <row r="3" spans="1:5" ht="16.5" customHeight="1">
      <c r="A3" s="73" t="s">
        <v>64</v>
      </c>
      <c r="B3" s="73"/>
      <c r="C3" s="73"/>
      <c r="D3" s="73"/>
      <c r="E3" s="73"/>
    </row>
    <row r="4" spans="1:5" ht="24" customHeight="1">
      <c r="A4" s="9" t="s">
        <v>13</v>
      </c>
      <c r="B4" s="3"/>
      <c r="C4" s="3"/>
      <c r="D4" s="78" t="s">
        <v>94</v>
      </c>
      <c r="E4" s="78"/>
    </row>
    <row r="5" spans="1:5">
      <c r="A5" s="40"/>
      <c r="B5" s="3"/>
      <c r="C5" s="3"/>
      <c r="D5" s="3"/>
      <c r="E5" s="3"/>
    </row>
    <row r="6" spans="1:5">
      <c r="A6" s="74" t="s">
        <v>0</v>
      </c>
      <c r="B6" s="74"/>
      <c r="C6" s="74"/>
      <c r="D6" s="74"/>
      <c r="E6" s="74"/>
    </row>
    <row r="7" spans="1:5">
      <c r="A7" s="75" t="s">
        <v>33</v>
      </c>
      <c r="B7" s="75"/>
      <c r="C7" s="75"/>
      <c r="D7" s="75"/>
      <c r="E7" s="75"/>
    </row>
    <row r="8" spans="1:5" ht="18.75" customHeight="1">
      <c r="A8" s="68" t="s">
        <v>1</v>
      </c>
      <c r="B8" s="68"/>
      <c r="C8" s="68"/>
      <c r="D8" s="68"/>
      <c r="E8" s="68"/>
    </row>
    <row r="9" spans="1:5" ht="14.25" customHeight="1">
      <c r="A9" s="74" t="s">
        <v>50</v>
      </c>
      <c r="B9" s="74"/>
      <c r="C9" s="74"/>
      <c r="D9" s="74"/>
      <c r="E9" s="74"/>
    </row>
    <row r="10" spans="1:5" ht="27" customHeight="1">
      <c r="A10" s="76" t="s">
        <v>14</v>
      </c>
      <c r="B10" s="77"/>
      <c r="C10" s="77"/>
      <c r="D10" s="77"/>
      <c r="E10" s="77"/>
    </row>
    <row r="11" spans="1:5" ht="30.75" customHeight="1">
      <c r="A11" s="74" t="s">
        <v>51</v>
      </c>
      <c r="B11" s="74"/>
      <c r="C11" s="74"/>
      <c r="D11" s="74"/>
      <c r="E11" s="74"/>
    </row>
    <row r="12" spans="1:5" ht="14.25" customHeight="1">
      <c r="A12" s="68" t="s">
        <v>15</v>
      </c>
      <c r="B12" s="69"/>
      <c r="C12" s="69"/>
      <c r="D12" s="69"/>
      <c r="E12" s="69"/>
    </row>
    <row r="13" spans="1:5" ht="15" customHeight="1">
      <c r="A13" s="74" t="s">
        <v>24</v>
      </c>
      <c r="B13" s="74"/>
      <c r="C13" s="74"/>
      <c r="D13" s="74"/>
      <c r="E13" s="74"/>
    </row>
    <row r="14" spans="1:5" ht="15.75" customHeight="1">
      <c r="A14" s="68" t="s">
        <v>2</v>
      </c>
      <c r="B14" s="69"/>
      <c r="C14" s="69"/>
      <c r="D14" s="69"/>
      <c r="E14" s="69"/>
    </row>
    <row r="15" spans="1:5" ht="17.25" customHeight="1">
      <c r="A15" s="74" t="s">
        <v>23</v>
      </c>
      <c r="B15" s="74"/>
      <c r="C15" s="74"/>
      <c r="D15" s="74"/>
      <c r="E15" s="74"/>
    </row>
    <row r="16" spans="1:5" ht="16.5" customHeight="1">
      <c r="A16" s="68" t="s">
        <v>16</v>
      </c>
      <c r="B16" s="69"/>
      <c r="C16" s="69"/>
      <c r="D16" s="69"/>
      <c r="E16" s="69"/>
    </row>
    <row r="17" spans="1:8" ht="31.15" customHeight="1">
      <c r="A17" s="74" t="s">
        <v>17</v>
      </c>
      <c r="B17" s="74"/>
      <c r="C17" s="74"/>
      <c r="D17" s="74"/>
      <c r="E17" s="74"/>
    </row>
    <row r="18" spans="1:8" ht="58.15" customHeight="1">
      <c r="A18" s="74" t="s">
        <v>35</v>
      </c>
      <c r="B18" s="74"/>
      <c r="C18" s="74"/>
      <c r="D18" s="74"/>
      <c r="E18" s="74"/>
    </row>
    <row r="19" spans="1:8" ht="36.75" customHeight="1">
      <c r="A19" s="80" t="s">
        <v>34</v>
      </c>
      <c r="B19" s="80"/>
      <c r="C19" s="80"/>
      <c r="D19" s="80"/>
      <c r="E19" s="80"/>
    </row>
    <row r="20" spans="1:8">
      <c r="A20" s="80"/>
      <c r="B20" s="80"/>
      <c r="C20" s="80"/>
      <c r="D20" s="80"/>
      <c r="E20" s="80"/>
      <c r="F20" s="1">
        <v>1637.9</v>
      </c>
      <c r="G20" s="1">
        <v>3</v>
      </c>
    </row>
    <row r="21" spans="1:8" ht="13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8" ht="38.25">
      <c r="A22" s="23" t="s">
        <v>42</v>
      </c>
      <c r="B22" s="8" t="s">
        <v>36</v>
      </c>
      <c r="C22" s="2" t="s">
        <v>4</v>
      </c>
      <c r="D22" s="2">
        <v>6.04</v>
      </c>
      <c r="E22" s="7">
        <f>D22*F20*G20</f>
        <v>29678.748000000003</v>
      </c>
    </row>
    <row r="23" spans="1:8" ht="18" customHeight="1">
      <c r="A23" s="6" t="s">
        <v>39</v>
      </c>
      <c r="B23" s="8" t="s">
        <v>22</v>
      </c>
      <c r="C23" s="2" t="s">
        <v>4</v>
      </c>
      <c r="D23" s="2">
        <v>3.9</v>
      </c>
      <c r="E23" s="7">
        <f>D23*F20*G20</f>
        <v>19163.43</v>
      </c>
      <c r="G23" s="21"/>
    </row>
    <row r="24" spans="1:8" s="19" customFormat="1" ht="15.75">
      <c r="A24" s="24" t="s">
        <v>26</v>
      </c>
      <c r="B24" s="25" t="s">
        <v>65</v>
      </c>
      <c r="C24" s="26" t="s">
        <v>27</v>
      </c>
      <c r="D24" s="26"/>
      <c r="E24" s="22">
        <v>72.42</v>
      </c>
      <c r="H24" s="20"/>
    </row>
    <row r="25" spans="1:8" s="19" customFormat="1" ht="15.75">
      <c r="A25" s="42" t="s">
        <v>66</v>
      </c>
      <c r="B25" s="25" t="s">
        <v>67</v>
      </c>
      <c r="C25" s="26" t="s">
        <v>68</v>
      </c>
      <c r="D25" s="26">
        <v>16</v>
      </c>
      <c r="E25" s="22">
        <f>D25*235.95</f>
        <v>3775.2</v>
      </c>
      <c r="H25" s="20"/>
    </row>
    <row r="26" spans="1:8" s="19" customFormat="1" ht="15.75">
      <c r="A26" s="10" t="s">
        <v>28</v>
      </c>
      <c r="B26" s="11"/>
      <c r="C26" s="12"/>
      <c r="D26" s="12"/>
      <c r="E26" s="13">
        <f>SUM(E22:E25)</f>
        <v>52689.797999999995</v>
      </c>
      <c r="H26" s="20"/>
    </row>
    <row r="27" spans="1:8" s="19" customFormat="1" ht="13.15" customHeight="1">
      <c r="A27" s="1"/>
      <c r="B27" s="1"/>
      <c r="C27" s="1"/>
      <c r="D27" s="1"/>
      <c r="E27" s="1"/>
      <c r="H27" s="20"/>
    </row>
    <row r="28" spans="1:8" s="14" customFormat="1" ht="30.6" customHeight="1">
      <c r="A28" s="81" t="s">
        <v>95</v>
      </c>
      <c r="B28" s="81"/>
      <c r="C28" s="81"/>
      <c r="D28" s="81"/>
      <c r="E28" s="81"/>
      <c r="H28" s="15"/>
    </row>
    <row r="29" spans="1:8" ht="29.45" customHeight="1">
      <c r="A29" s="74" t="s">
        <v>21</v>
      </c>
      <c r="B29" s="74"/>
      <c r="C29" s="74"/>
      <c r="D29" s="74"/>
      <c r="E29" s="74"/>
    </row>
    <row r="30" spans="1:8" ht="22.15" customHeight="1">
      <c r="A30" s="74" t="s">
        <v>20</v>
      </c>
      <c r="B30" s="74"/>
      <c r="C30" s="74"/>
      <c r="D30" s="74"/>
      <c r="E30" s="74"/>
    </row>
    <row r="31" spans="1:8" ht="30" customHeight="1">
      <c r="A31" s="74" t="s">
        <v>29</v>
      </c>
      <c r="B31" s="74"/>
      <c r="C31" s="74"/>
      <c r="D31" s="74"/>
      <c r="E31" s="74"/>
    </row>
    <row r="32" spans="1:8">
      <c r="A32" s="74" t="s">
        <v>18</v>
      </c>
      <c r="B32" s="74"/>
      <c r="C32" s="74"/>
      <c r="D32" s="74"/>
      <c r="E32" s="74"/>
    </row>
    <row r="33" spans="1:5" ht="31.5" customHeight="1">
      <c r="A33" s="79" t="s">
        <v>5</v>
      </c>
      <c r="B33" s="79"/>
      <c r="C33" s="79"/>
      <c r="D33" s="79"/>
      <c r="E33" s="79"/>
    </row>
    <row r="34" spans="1:5">
      <c r="A34" s="74" t="s">
        <v>18</v>
      </c>
      <c r="B34" s="74"/>
      <c r="C34" s="74"/>
      <c r="D34" s="74"/>
      <c r="E34" s="74"/>
    </row>
    <row r="35" spans="1:5">
      <c r="A35" s="82" t="s">
        <v>25</v>
      </c>
      <c r="B35" s="82"/>
      <c r="C35" s="82"/>
      <c r="D35" s="82"/>
      <c r="E35" s="4"/>
    </row>
    <row r="36" spans="1:5">
      <c r="B36" s="83" t="s">
        <v>19</v>
      </c>
      <c r="C36" s="83"/>
      <c r="D36" s="83"/>
      <c r="E36" s="5" t="s">
        <v>6</v>
      </c>
    </row>
    <row r="37" spans="1:5" ht="15" customHeight="1">
      <c r="A37" s="39"/>
      <c r="B37" s="39"/>
      <c r="C37" s="39"/>
      <c r="D37" s="39"/>
      <c r="E37" s="39"/>
    </row>
    <row r="38" spans="1:5">
      <c r="A38" s="84" t="s">
        <v>52</v>
      </c>
      <c r="B38" s="84"/>
      <c r="C38" s="84"/>
      <c r="D38" s="84"/>
      <c r="E38" s="84"/>
    </row>
    <row r="39" spans="1:5">
      <c r="B39" s="83" t="s">
        <v>19</v>
      </c>
      <c r="C39" s="83"/>
      <c r="D39" s="83"/>
      <c r="E39" s="5" t="s">
        <v>6</v>
      </c>
    </row>
    <row r="41" spans="1:5">
      <c r="A41" s="1" t="s">
        <v>38</v>
      </c>
    </row>
    <row r="42" spans="1:5">
      <c r="A42" s="14" t="s">
        <v>30</v>
      </c>
    </row>
    <row r="43" spans="1:5">
      <c r="A43" s="1" t="s">
        <v>40</v>
      </c>
      <c r="B43" s="29">
        <f>'3кв'!B49</f>
        <v>44857.765999999989</v>
      </c>
    </row>
    <row r="44" spans="1:5" ht="30">
      <c r="A44" s="41" t="s">
        <v>63</v>
      </c>
      <c r="B44" s="17"/>
    </row>
    <row r="45" spans="1:5">
      <c r="A45" s="1" t="s">
        <v>31</v>
      </c>
      <c r="B45" s="17">
        <v>47169.29</v>
      </c>
    </row>
    <row r="46" spans="1:5" ht="30">
      <c r="A46" s="41" t="s">
        <v>43</v>
      </c>
      <c r="B46" s="17">
        <v>1436.88</v>
      </c>
    </row>
    <row r="47" spans="1:5" ht="45">
      <c r="A47" s="28" t="s">
        <v>48</v>
      </c>
      <c r="B47" s="17">
        <f>150*3</f>
        <v>450</v>
      </c>
    </row>
    <row r="48" spans="1:5" ht="45">
      <c r="A48" s="28" t="s">
        <v>41</v>
      </c>
      <c r="B48" s="17">
        <f>3*330</f>
        <v>990</v>
      </c>
    </row>
    <row r="49" spans="1:2" ht="30">
      <c r="A49" s="41" t="s">
        <v>37</v>
      </c>
      <c r="B49" s="17">
        <f>E26</f>
        <v>52689.797999999995</v>
      </c>
    </row>
    <row r="50" spans="1:2">
      <c r="A50" s="18" t="s">
        <v>32</v>
      </c>
      <c r="B50" s="16">
        <f>B43+B45+B48+B46+B47-B49</f>
        <v>42214.137999999992</v>
      </c>
    </row>
    <row r="51" spans="1:2">
      <c r="B51" s="27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E38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0"/>
  <sheetViews>
    <sheetView tabSelected="1" view="pageBreakPreview" topLeftCell="A16" zoomScaleSheetLayoutView="100" workbookViewId="0">
      <selection activeCell="B32" sqref="B32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>
      <c r="A1" s="86" t="s">
        <v>69</v>
      </c>
      <c r="B1" s="86"/>
      <c r="C1" s="86"/>
      <c r="D1" s="43"/>
    </row>
    <row r="2" spans="1:4" ht="15.75">
      <c r="A2" s="87" t="s">
        <v>70</v>
      </c>
      <c r="B2" s="87"/>
      <c r="C2" s="87"/>
      <c r="D2" s="44"/>
    </row>
    <row r="3" spans="1:4" ht="15.75">
      <c r="A3" s="87" t="s">
        <v>85</v>
      </c>
      <c r="B3" s="87"/>
      <c r="C3" s="87"/>
      <c r="D3" s="44"/>
    </row>
    <row r="4" spans="1:4" ht="15.75">
      <c r="A4" s="86" t="s">
        <v>84</v>
      </c>
      <c r="B4" s="86"/>
      <c r="C4" s="86"/>
      <c r="D4" s="43"/>
    </row>
    <row r="5" spans="1:4" ht="15.75">
      <c r="A5" s="88"/>
      <c r="B5" s="88"/>
      <c r="C5" s="88"/>
      <c r="D5" s="45"/>
    </row>
    <row r="6" spans="1:4" ht="15.75">
      <c r="A6" s="44"/>
      <c r="B6" s="46" t="s">
        <v>71</v>
      </c>
      <c r="C6" s="47">
        <f>'1кв'!B43</f>
        <v>34250.68</v>
      </c>
      <c r="D6" s="48"/>
    </row>
    <row r="7" spans="1:4" ht="15.75">
      <c r="A7" s="49" t="s">
        <v>72</v>
      </c>
      <c r="B7" s="46" t="s">
        <v>87</v>
      </c>
      <c r="C7" s="47"/>
      <c r="D7" s="48"/>
    </row>
    <row r="8" spans="1:4" ht="15.75">
      <c r="B8" s="50" t="s">
        <v>73</v>
      </c>
      <c r="C8" s="64">
        <f>'1кв'!B45+'2кв'!B44+'3кв'!B44+'4кв'!B45</f>
        <v>189291.15000000002</v>
      </c>
      <c r="D8" s="51"/>
    </row>
    <row r="9" spans="1:4">
      <c r="B9" s="52" t="s">
        <v>43</v>
      </c>
      <c r="C9" s="64">
        <f>'1кв'!B46+'2кв'!B45+'3кв'!B45+'4кв'!B46</f>
        <v>5747.52</v>
      </c>
      <c r="D9" s="51"/>
    </row>
    <row r="10" spans="1:4" ht="30">
      <c r="A10" s="49"/>
      <c r="B10" s="52" t="s">
        <v>86</v>
      </c>
      <c r="C10" s="64">
        <f>'1кв'!B47+'2кв'!B46+'3кв'!B46+'4кв'!B47</f>
        <v>1800</v>
      </c>
      <c r="D10" s="51"/>
    </row>
    <row r="11" spans="1:4" ht="30">
      <c r="A11" s="49"/>
      <c r="B11" s="52" t="s">
        <v>41</v>
      </c>
      <c r="C11" s="64">
        <f>'1кв'!B48+'2кв'!B47+'3кв'!B47+'4кв'!B48</f>
        <v>3960</v>
      </c>
      <c r="D11" s="51"/>
    </row>
    <row r="12" spans="1:4" ht="15.75">
      <c r="A12" s="53"/>
      <c r="B12" s="50" t="s">
        <v>74</v>
      </c>
      <c r="C12" s="54">
        <f>SUM(C8:C11)</f>
        <v>200798.67</v>
      </c>
      <c r="D12" s="48"/>
    </row>
    <row r="13" spans="1:4" ht="15.75">
      <c r="A13" s="45"/>
      <c r="B13" s="85"/>
      <c r="C13" s="85"/>
      <c r="D13" s="55"/>
    </row>
    <row r="14" spans="1:4" ht="15.75">
      <c r="A14" s="56" t="s">
        <v>75</v>
      </c>
      <c r="B14" s="23" t="s">
        <v>42</v>
      </c>
      <c r="C14" s="65">
        <f>'1кв'!E22+'2кв'!E22+'3кв'!E22+'4кв'!E22</f>
        <v>114292.66200000001</v>
      </c>
      <c r="D14" s="55"/>
    </row>
    <row r="15" spans="1:4" ht="30">
      <c r="A15" s="56"/>
      <c r="B15" s="6" t="s">
        <v>76</v>
      </c>
      <c r="C15" s="65">
        <f>'1кв'!E23</f>
        <v>721.8</v>
      </c>
      <c r="D15" s="55"/>
    </row>
    <row r="16" spans="1:4" ht="15.75">
      <c r="A16" s="56"/>
      <c r="B16" s="6" t="s">
        <v>39</v>
      </c>
      <c r="C16" s="65">
        <f>'1кв'!E24+'2кв'!E23+'3кв'!E23+'4кв'!E23</f>
        <v>73705.5</v>
      </c>
      <c r="D16" s="55"/>
    </row>
    <row r="17" spans="1:5" ht="15.75">
      <c r="A17" s="45"/>
      <c r="B17" s="6" t="s">
        <v>26</v>
      </c>
      <c r="C17" s="65">
        <f>'1кв'!E25+'2кв'!E24+'3кв'!E24+'4кв'!E24</f>
        <v>340.05</v>
      </c>
      <c r="D17" s="55"/>
      <c r="E17" s="57"/>
    </row>
    <row r="18" spans="1:5" ht="15.75">
      <c r="A18" s="56"/>
      <c r="B18" s="58" t="s">
        <v>92</v>
      </c>
      <c r="C18" s="66">
        <f>16*235.95</f>
        <v>3775.2</v>
      </c>
      <c r="D18" s="55"/>
    </row>
    <row r="19" spans="1:5" ht="15.75">
      <c r="A19" s="56"/>
      <c r="B19" s="59" t="s">
        <v>77</v>
      </c>
      <c r="C19" s="66">
        <v>0</v>
      </c>
      <c r="D19" s="55"/>
    </row>
    <row r="20" spans="1:5" ht="15.75">
      <c r="A20" s="45"/>
      <c r="B20" s="60" t="s">
        <v>78</v>
      </c>
      <c r="C20" s="67">
        <f>SUM(C14:C19)</f>
        <v>192835.212</v>
      </c>
      <c r="D20" s="55"/>
      <c r="E20" s="57"/>
    </row>
    <row r="21" spans="1:5" ht="15.75">
      <c r="A21" s="45"/>
      <c r="B21" s="61" t="s">
        <v>93</v>
      </c>
      <c r="C21" s="67">
        <f>C6+C12-C20</f>
        <v>42214.138000000006</v>
      </c>
      <c r="D21" s="55"/>
    </row>
    <row r="22" spans="1:5" ht="15.75">
      <c r="A22" s="45"/>
      <c r="B22" s="49"/>
      <c r="C22" s="49"/>
      <c r="D22" s="55"/>
    </row>
    <row r="23" spans="1:5" ht="15.75">
      <c r="A23" s="45"/>
      <c r="B23" s="62" t="s">
        <v>79</v>
      </c>
      <c r="C23" s="62"/>
      <c r="D23" s="55"/>
    </row>
    <row r="24" spans="1:5" ht="15.75">
      <c r="A24" s="45"/>
      <c r="B24" s="62" t="s">
        <v>80</v>
      </c>
      <c r="C24" s="62">
        <v>15459.88</v>
      </c>
      <c r="D24" s="55"/>
    </row>
    <row r="25" spans="1:5" ht="15.75">
      <c r="A25" s="45"/>
      <c r="B25" s="63" t="s">
        <v>88</v>
      </c>
      <c r="C25" s="63">
        <v>24517.87</v>
      </c>
      <c r="D25" s="55"/>
    </row>
    <row r="26" spans="1:5" ht="15.75">
      <c r="A26" s="45"/>
      <c r="B26" s="62" t="s">
        <v>81</v>
      </c>
      <c r="C26" s="62">
        <f>C25-C24</f>
        <v>9057.99</v>
      </c>
      <c r="D26" s="55"/>
    </row>
    <row r="27" spans="1:5" ht="15.75">
      <c r="A27" s="45"/>
      <c r="B27" s="49"/>
      <c r="C27" s="49"/>
      <c r="D27" s="55"/>
    </row>
    <row r="28" spans="1:5" ht="15.75">
      <c r="A28" s="45"/>
      <c r="B28" s="49"/>
      <c r="C28" s="49"/>
      <c r="D28" s="55"/>
    </row>
    <row r="29" spans="1:5" ht="15.75">
      <c r="A29" s="45"/>
      <c r="B29" s="49"/>
      <c r="C29" s="49"/>
      <c r="D29" s="55"/>
    </row>
    <row r="30" spans="1:5" ht="15.75">
      <c r="A30" s="45"/>
      <c r="B30" s="49"/>
      <c r="C30" s="49"/>
      <c r="D30" s="55"/>
    </row>
    <row r="31" spans="1:5" ht="15.75">
      <c r="A31" s="45" t="s">
        <v>82</v>
      </c>
      <c r="B31" s="49" t="s">
        <v>89</v>
      </c>
      <c r="C31" s="49"/>
      <c r="D31" s="55"/>
    </row>
    <row r="32" spans="1:5" ht="15.75">
      <c r="A32" s="45"/>
      <c r="B32" s="49" t="s">
        <v>90</v>
      </c>
      <c r="C32" s="49"/>
      <c r="D32" s="55"/>
    </row>
    <row r="33" spans="1:4" ht="15.75">
      <c r="A33" s="45"/>
      <c r="B33" s="49" t="s">
        <v>91</v>
      </c>
      <c r="C33" s="49"/>
      <c r="D33" s="55"/>
    </row>
    <row r="34" spans="1:4" ht="15.75">
      <c r="A34" s="45"/>
      <c r="B34" s="49"/>
      <c r="C34" s="49"/>
      <c r="D34" s="55"/>
    </row>
    <row r="35" spans="1:4" ht="15.75">
      <c r="A35" s="45"/>
      <c r="B35" s="49"/>
      <c r="C35" s="49"/>
      <c r="D35" s="55"/>
    </row>
    <row r="36" spans="1:4" ht="15.75">
      <c r="A36" s="45"/>
      <c r="B36" s="49" t="s">
        <v>83</v>
      </c>
      <c r="C36" s="49"/>
      <c r="D36" s="55"/>
    </row>
    <row r="37" spans="1:4" ht="15.75">
      <c r="A37" s="45"/>
      <c r="B37" s="49"/>
      <c r="C37" s="49"/>
      <c r="D37" s="55"/>
    </row>
    <row r="38" spans="1:4" ht="15.75">
      <c r="A38" s="45"/>
      <c r="B38" s="49"/>
      <c r="C38" s="49"/>
      <c r="D38" s="55"/>
    </row>
    <row r="39" spans="1:4" ht="15.75">
      <c r="A39" s="45"/>
      <c r="B39" s="49"/>
      <c r="C39" s="49"/>
      <c r="D39" s="55"/>
    </row>
    <row r="40" spans="1:4" ht="15.75">
      <c r="A40" s="45"/>
      <c r="B40" s="49"/>
      <c r="C40" s="49"/>
      <c r="D40" s="55"/>
    </row>
  </sheetData>
  <mergeCells count="6">
    <mergeCell ref="B13:C13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2023-03-02T10:32:23Z</dcterms:modified>
</cp:coreProperties>
</file>