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1кв" sheetId="17" r:id="rId1"/>
    <sheet name="2кв" sheetId="18" r:id="rId2"/>
    <sheet name="3кв" sheetId="19" r:id="rId3"/>
    <sheet name="4кв" sheetId="20" r:id="rId4"/>
    <sheet name="отчет" sheetId="21" r:id="rId5"/>
  </sheets>
  <definedNames>
    <definedName name="_xlnm.Print_Area" localSheetId="0">'1кв'!$A$1:$E$51</definedName>
    <definedName name="_xlnm.Print_Area" localSheetId="1">'2кв'!$A$1:$E$51</definedName>
    <definedName name="_xlnm.Print_Area" localSheetId="2">'3кв'!$A$1:$E$50</definedName>
    <definedName name="_xlnm.Print_Area" localSheetId="3">'4кв'!$A$1:$E$50</definedName>
    <definedName name="_xlnm.Print_Area" localSheetId="4">отчет!$A$1:$C$38</definedName>
  </definedNames>
  <calcPr calcId="145621"/>
</workbook>
</file>

<file path=xl/calcChain.xml><?xml version="1.0" encoding="utf-8"?>
<calcChain xmlns="http://schemas.openxmlformats.org/spreadsheetml/2006/main">
  <c r="C26" i="21" l="1"/>
  <c r="C19" i="21" l="1"/>
  <c r="C18" i="21"/>
  <c r="C16" i="21" s="1"/>
  <c r="C14" i="21"/>
  <c r="C12" i="21"/>
  <c r="C13" i="21"/>
  <c r="C11" i="21"/>
  <c r="C8" i="21"/>
  <c r="C6" i="21"/>
  <c r="C9" i="21"/>
  <c r="B46" i="20"/>
  <c r="C20" i="21" l="1"/>
  <c r="C21" i="21" s="1"/>
  <c r="E23" i="20" l="1"/>
  <c r="E22" i="20"/>
  <c r="E26" i="20" s="1"/>
  <c r="B49" i="20" s="1"/>
  <c r="B50" i="20" l="1"/>
  <c r="B46" i="19"/>
  <c r="E26" i="19"/>
  <c r="E23" i="19"/>
  <c r="E22" i="19"/>
  <c r="B49" i="19" l="1"/>
  <c r="B50" i="19" s="1"/>
  <c r="B47" i="18"/>
  <c r="E27" i="18"/>
  <c r="E25" i="18"/>
  <c r="E23" i="18"/>
  <c r="E22" i="18"/>
  <c r="B50" i="18" l="1"/>
  <c r="B51" i="18"/>
  <c r="E25" i="17"/>
  <c r="E23" i="17"/>
  <c r="E22" i="17"/>
  <c r="E27" i="17" s="1"/>
  <c r="B50" i="17" s="1"/>
  <c r="B51" i="17" l="1"/>
</calcChain>
</file>

<file path=xl/sharedStrings.xml><?xml version="1.0" encoding="utf-8"?>
<sst xmlns="http://schemas.openxmlformats.org/spreadsheetml/2006/main" count="263" uniqueCount="99">
  <si>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</si>
  <si>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</si>
  <si>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</si>
  <si>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</si>
  <si>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</si>
  <si>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</si>
  <si>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</si>
  <si>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</si>
  <si>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</si>
  <si>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</si>
  <si>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</si>
  <si>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</si>
  <si>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</si>
  <si>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</si>
  <si>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</si>
  <si>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</si>
  <si>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</si>
  <si>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</si>
  <si>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</si>
  <si>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</si>
  <si>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</si>
  <si>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</si>
  <si>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</si>
  <si>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</si>
  <si>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t>постоянно</t>
  </si>
  <si>
    <t>Итого:</t>
  </si>
  <si>
    <t>г. Россошь, ул. Молодогвардейцев, д. 11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</si>
  <si>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Валиева Зуфара Кадыровича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</si>
  <si>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№123 от 26.09.2012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</si>
  <si>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№94  от   01.10.2012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</si>
  <si>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Молодогвардейцев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</si>
  <si>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</si>
  <si>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Валиева З.К.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</si>
  <si>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</si>
  <si>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</si>
  <si>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</si>
  <si>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</si>
  <si>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</si>
  <si>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Оплачено , руб</t>
  </si>
  <si>
    <t>Расходы по содержанию и тек.ремонту, руб.</t>
  </si>
  <si>
    <t>Общая площадь квартир - 264,8 м2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</si>
  <si>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</si>
  <si>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</si>
  <si>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</si>
  <si>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>Предъявлено населению 14354,82руб.</t>
  </si>
  <si>
    <t xml:space="preserve">Услуги по содержанию многоквартирного дома </t>
  </si>
  <si>
    <t>Обработка подъездов хлорсодержащими растворами опрыскивание 1 раз в неделю</t>
  </si>
  <si>
    <t>за 1 квартал 2021 года</t>
  </si>
  <si>
    <t>"31" 03 2021 г.</t>
  </si>
  <si>
    <t>1 квартал</t>
  </si>
  <si>
    <t xml:space="preserve">           2. Всего за период с "01" 01 2021 г. по "31" 03 2021 г. выполнено работ (оказано услуг) на общую сумму восемь тысяч девяносто шесть рублей 69 копеек</t>
  </si>
  <si>
    <t xml:space="preserve">                                                              </t>
  </si>
  <si>
    <t>за 2 квартал 2021 года</t>
  </si>
  <si>
    <t>"30" 06  2021 г.</t>
  </si>
  <si>
    <t>2 квартал</t>
  </si>
  <si>
    <t>Установка скамейки</t>
  </si>
  <si>
    <t>апрель</t>
  </si>
  <si>
    <t>1шт, руб.</t>
  </si>
  <si>
    <t xml:space="preserve">           2. Всего за период с "01" 04 2021 г. по "30" 06 2021 г. выполнено работ (оказано услуг) на общую сумму  пятнадцать тысяч семьсот восемнадцать рублей 65 копеек</t>
  </si>
  <si>
    <t>за 3 квартал 2021 года</t>
  </si>
  <si>
    <t>"30" 09  2021 г.</t>
  </si>
  <si>
    <t>3 квартал</t>
  </si>
  <si>
    <t>август</t>
  </si>
  <si>
    <t>Асфальтирование дворовой территории 100м2(смета)</t>
  </si>
  <si>
    <t xml:space="preserve"> руб.</t>
  </si>
  <si>
    <t xml:space="preserve">           2. Всего за период с "01" 07 2021 г. по "30" 09 2021 г. выполнено работ (оказано услуг) на общую сумму сто пять тысяч четыреста восемь рублей 83 копейки</t>
  </si>
  <si>
    <t>за 4 квартал 2021 года</t>
  </si>
  <si>
    <t>"31" 12  2021 г.</t>
  </si>
  <si>
    <t>4 квартал</t>
  </si>
  <si>
    <t xml:space="preserve">           2. Всего за период с "01" 10 2021 г. по "31" 12 2021 г. выполнено работ (оказано услуг) на общую сумму семь тысяч шестьсот семнадцать рублей 68 копеек</t>
  </si>
  <si>
    <t>ОТЧЕТ</t>
  </si>
  <si>
    <t>О ВЫПОЛНЕННЫХ РАБОТАХ И ДВИЖЕНИИ  СРЕДСТВ</t>
  </si>
  <si>
    <t>НА ЛИЦЕВОМ СЧЕТЕ  ЗА  период  с 01.01.2021г. по 31.12.2021г.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</si>
  <si>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</si>
  <si>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</si>
  <si>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</si>
  <si>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</si>
  <si>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</si>
  <si>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Услуги по содержанию многоквартирного дома</t>
  </si>
  <si>
    <t>Обработка входов хлорсодержащими растворами опрыскивание 1 раз в неделю</t>
  </si>
  <si>
    <t>Непредвиденные работы 0 ч/ч</t>
  </si>
  <si>
    <t>работы по договору, всего</t>
  </si>
  <si>
    <t>в том числе:</t>
  </si>
  <si>
    <t>Итого расходов</t>
  </si>
  <si>
    <t>Остаток средств на 01.01.2022</t>
  </si>
  <si>
    <t>Составил: инженер ПТО ____________________ Исраелян Е.В.</t>
  </si>
  <si>
    <t xml:space="preserve">Получил: </t>
  </si>
  <si>
    <t>Отчет за 2021 год.</t>
  </si>
  <si>
    <t>Перечень предлагаемых работ на 2022 год.</t>
  </si>
  <si>
    <t>Предложение по структуре тарифа на 2022 год.</t>
  </si>
  <si>
    <t>_____________________________________________</t>
  </si>
  <si>
    <t>по ж.д. ул.Молодогвардейцев, д.11</t>
  </si>
  <si>
    <t>Начислено всего 57419,28</t>
  </si>
  <si>
    <t>* Установка скамейки</t>
  </si>
  <si>
    <t>* Асфальтирование дворовой территории 100м2(смета)</t>
  </si>
  <si>
    <t>Справочно:</t>
  </si>
  <si>
    <t>Задолженность населения по оплате на 01.01.2021г.</t>
  </si>
  <si>
    <t>Задолженность населения по оплате на 01.01.2022г.</t>
  </si>
  <si>
    <t>Прирост (+) / уменьшение (-) задолженности за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</si>
</sst>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#,##0.00\ _₽"/>
    <numFmt numFmtId="166" formatCode="[$-419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5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2" fillId="0" borderId="0" xfId="0" applyFont="1" applyAlignment="1">
      <alignment wrapText="1"/>
    </xf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5" fontId="7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5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165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2" fontId="4" fillId="2" borderId="1" xfId="1" applyNumberFormat="1" applyFont="1" applyFill="1" applyBorder="1" applyAlignment="1">
      <alignment horizontal="center"/>
    </xf>
    <xf numFmtId="43" fontId="0" fillId="0" borderId="0" xfId="0" applyNumberFormat="1"/>
    <xf numFmtId="49" fontId="3" fillId="0" borderId="5" xfId="0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2" fontId="7" fillId="0" borderId="1" xfId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16" zoomScaleNormal="100" zoomScaleSheetLayoutView="100" workbookViewId="0">
      <selection activeCell="B56" sqref="B56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42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47</v>
      </c>
      <c r="B3" s="80"/>
      <c r="C3" s="80"/>
      <c r="D3" s="80"/>
      <c r="E3" s="80"/>
    </row>
    <row r="4" spans="1:5" s="1" customFormat="1" ht="15.75" x14ac:dyDescent="0.25">
      <c r="A4" s="24" t="s">
        <v>13</v>
      </c>
      <c r="B4" s="32"/>
      <c r="C4" s="32"/>
      <c r="D4" s="82" t="s">
        <v>48</v>
      </c>
      <c r="E4" s="82"/>
    </row>
    <row r="5" spans="1:5" x14ac:dyDescent="0.25">
      <c r="A5" s="31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81" t="s">
        <v>26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9" t="s">
        <v>27</v>
      </c>
      <c r="B9" s="69"/>
      <c r="C9" s="69"/>
      <c r="D9" s="69"/>
      <c r="E9" s="69"/>
    </row>
    <row r="10" spans="1:5" ht="26.25" customHeight="1" x14ac:dyDescent="0.25">
      <c r="A10" s="83" t="s">
        <v>14</v>
      </c>
      <c r="B10" s="84"/>
      <c r="C10" s="84"/>
      <c r="D10" s="84"/>
      <c r="E10" s="84"/>
    </row>
    <row r="11" spans="1:5" ht="29.45" customHeight="1" x14ac:dyDescent="0.25">
      <c r="A11" s="69" t="s">
        <v>28</v>
      </c>
      <c r="B11" s="69"/>
      <c r="C11" s="69"/>
      <c r="D11" s="69"/>
      <c r="E11" s="69"/>
    </row>
    <row r="12" spans="1:5" ht="14.2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9" t="s">
        <v>22</v>
      </c>
      <c r="B13" s="69"/>
      <c r="C13" s="69"/>
      <c r="D13" s="69"/>
      <c r="E13" s="69"/>
    </row>
    <row r="14" spans="1:5" ht="14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69" t="s">
        <v>23</v>
      </c>
      <c r="B15" s="69"/>
      <c r="C15" s="69"/>
      <c r="D15" s="69"/>
      <c r="E15" s="69"/>
    </row>
    <row r="16" spans="1:5" x14ac:dyDescent="0.25">
      <c r="A16" s="73" t="s">
        <v>16</v>
      </c>
      <c r="B16" s="74"/>
      <c r="C16" s="74"/>
      <c r="D16" s="74"/>
      <c r="E16" s="74"/>
    </row>
    <row r="17" spans="1:8" ht="27" customHeight="1" x14ac:dyDescent="0.25">
      <c r="A17" s="69" t="s">
        <v>17</v>
      </c>
      <c r="B17" s="69"/>
      <c r="C17" s="69"/>
      <c r="D17" s="69"/>
      <c r="E17" s="69"/>
    </row>
    <row r="18" spans="1:8" ht="60.75" customHeight="1" x14ac:dyDescent="0.25">
      <c r="A18" s="69" t="s">
        <v>29</v>
      </c>
      <c r="B18" s="69"/>
      <c r="C18" s="69"/>
      <c r="D18" s="69"/>
      <c r="E18" s="69"/>
    </row>
    <row r="19" spans="1:8" ht="30.75" customHeight="1" x14ac:dyDescent="0.25">
      <c r="A19" s="75" t="s">
        <v>30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45</v>
      </c>
      <c r="B22" s="9" t="s">
        <v>42</v>
      </c>
      <c r="C22" s="3" t="s">
        <v>4</v>
      </c>
      <c r="D22" s="3">
        <v>6.19</v>
      </c>
      <c r="E22" s="8">
        <f>D22*F20*G20</f>
        <v>4917.3360000000002</v>
      </c>
    </row>
    <row r="23" spans="1:8" x14ac:dyDescent="0.25">
      <c r="A23" s="7" t="s">
        <v>43</v>
      </c>
      <c r="B23" s="9" t="s">
        <v>24</v>
      </c>
      <c r="C23" s="3" t="s">
        <v>4</v>
      </c>
      <c r="D23" s="3">
        <v>3.43</v>
      </c>
      <c r="E23" s="8">
        <f>D23*F20*3</f>
        <v>2724.7920000000004</v>
      </c>
    </row>
    <row r="24" spans="1:8" x14ac:dyDescent="0.25">
      <c r="A24" s="7" t="s">
        <v>33</v>
      </c>
      <c r="B24" s="9" t="s">
        <v>49</v>
      </c>
      <c r="C24" s="19" t="s">
        <v>34</v>
      </c>
      <c r="D24" s="19"/>
      <c r="E24" s="20">
        <v>0</v>
      </c>
    </row>
    <row r="25" spans="1:8" ht="45" x14ac:dyDescent="0.25">
      <c r="A25" s="7" t="s">
        <v>46</v>
      </c>
      <c r="B25" s="9" t="s">
        <v>49</v>
      </c>
      <c r="C25" s="3" t="s">
        <v>4</v>
      </c>
      <c r="D25" s="3"/>
      <c r="E25" s="8">
        <f>151.52*3</f>
        <v>454.56000000000006</v>
      </c>
    </row>
    <row r="26" spans="1:8" x14ac:dyDescent="0.25">
      <c r="A26" s="7"/>
      <c r="B26" s="25"/>
      <c r="C26" s="26"/>
      <c r="D26" s="26"/>
      <c r="E26" s="27"/>
    </row>
    <row r="27" spans="1:8" s="11" customFormat="1" ht="14.25" x14ac:dyDescent="0.2">
      <c r="A27" s="10" t="s">
        <v>25</v>
      </c>
      <c r="B27" s="21"/>
      <c r="C27" s="22"/>
      <c r="D27" s="22"/>
      <c r="E27" s="23">
        <f>SUM(E22:E26)</f>
        <v>8096.688000000001</v>
      </c>
    </row>
    <row r="29" spans="1:8" ht="30.75" customHeight="1" x14ac:dyDescent="0.25">
      <c r="A29" s="76" t="s">
        <v>50</v>
      </c>
      <c r="B29" s="76"/>
      <c r="C29" s="76"/>
      <c r="D29" s="76"/>
      <c r="E29" s="76"/>
    </row>
    <row r="30" spans="1:8" ht="28.5" customHeight="1" x14ac:dyDescent="0.25">
      <c r="A30" s="69" t="s">
        <v>21</v>
      </c>
      <c r="B30" s="69"/>
      <c r="C30" s="69"/>
      <c r="D30" s="69"/>
      <c r="E30" s="69"/>
    </row>
    <row r="31" spans="1:8" ht="13.9" customHeight="1" x14ac:dyDescent="0.25">
      <c r="A31" s="69" t="s">
        <v>20</v>
      </c>
      <c r="B31" s="69"/>
      <c r="C31" s="69"/>
      <c r="D31" s="69"/>
      <c r="E31" s="69"/>
      <c r="F31" s="11"/>
      <c r="G31" s="11"/>
      <c r="H31" s="12"/>
    </row>
    <row r="32" spans="1:8" ht="28.5" customHeight="1" x14ac:dyDescent="0.25">
      <c r="A32" s="69" t="s">
        <v>35</v>
      </c>
      <c r="B32" s="69"/>
      <c r="C32" s="69"/>
      <c r="D32" s="69"/>
      <c r="E32" s="69"/>
      <c r="F32" s="11"/>
      <c r="G32" s="11"/>
      <c r="H32" s="11"/>
    </row>
    <row r="33" spans="1:5" x14ac:dyDescent="0.25">
      <c r="A33" s="69" t="s">
        <v>18</v>
      </c>
      <c r="B33" s="69"/>
      <c r="C33" s="69"/>
      <c r="D33" s="69"/>
      <c r="E33" s="69"/>
    </row>
    <row r="34" spans="1:5" x14ac:dyDescent="0.25">
      <c r="A34" s="28"/>
      <c r="B34" s="28"/>
      <c r="C34" s="28"/>
      <c r="D34" s="28"/>
      <c r="E34" s="28"/>
    </row>
    <row r="35" spans="1:5" x14ac:dyDescent="0.25">
      <c r="A35" s="72" t="s">
        <v>5</v>
      </c>
      <c r="B35" s="72"/>
      <c r="C35" s="72"/>
      <c r="D35" s="72"/>
      <c r="E35" s="72"/>
    </row>
    <row r="36" spans="1:5" x14ac:dyDescent="0.25">
      <c r="A36" s="69" t="s">
        <v>18</v>
      </c>
      <c r="B36" s="69"/>
      <c r="C36" s="69"/>
      <c r="D36" s="69"/>
      <c r="E36" s="69"/>
    </row>
    <row r="37" spans="1:5" ht="13.9" customHeight="1" x14ac:dyDescent="0.25">
      <c r="A37" s="70" t="s">
        <v>31</v>
      </c>
      <c r="B37" s="70"/>
      <c r="C37" s="70"/>
      <c r="D37" s="70"/>
      <c r="E37" s="5"/>
    </row>
    <row r="38" spans="1:5" x14ac:dyDescent="0.25">
      <c r="B38" s="71" t="s">
        <v>19</v>
      </c>
      <c r="C38" s="71"/>
      <c r="D38" s="71"/>
      <c r="E38" s="6" t="s">
        <v>6</v>
      </c>
    </row>
    <row r="39" spans="1:5" x14ac:dyDescent="0.25">
      <c r="A39" s="30"/>
      <c r="B39" s="30"/>
      <c r="C39" s="30"/>
      <c r="D39" s="30"/>
      <c r="E39" s="30"/>
    </row>
    <row r="40" spans="1:5" ht="13.9" customHeight="1" x14ac:dyDescent="0.25">
      <c r="A40" s="70" t="s">
        <v>32</v>
      </c>
      <c r="B40" s="70"/>
      <c r="C40" s="70"/>
      <c r="D40" s="70"/>
      <c r="E40" s="5"/>
    </row>
    <row r="41" spans="1:5" x14ac:dyDescent="0.25">
      <c r="B41" s="71" t="s">
        <v>19</v>
      </c>
      <c r="C41" s="71"/>
      <c r="D41" s="71"/>
      <c r="E41" s="6" t="s">
        <v>6</v>
      </c>
    </row>
    <row r="45" spans="1:5" x14ac:dyDescent="0.25">
      <c r="A45" s="2" t="s">
        <v>40</v>
      </c>
    </row>
    <row r="46" spans="1:5" x14ac:dyDescent="0.25">
      <c r="A46" s="11" t="s">
        <v>36</v>
      </c>
    </row>
    <row r="47" spans="1:5" x14ac:dyDescent="0.25">
      <c r="A47" s="2" t="s">
        <v>41</v>
      </c>
      <c r="B47" s="13">
        <v>85092.91</v>
      </c>
    </row>
    <row r="48" spans="1:5" x14ac:dyDescent="0.25">
      <c r="A48" s="16" t="s">
        <v>44</v>
      </c>
      <c r="B48" s="14"/>
    </row>
    <row r="49" spans="1:2" x14ac:dyDescent="0.25">
      <c r="A49" s="2" t="s">
        <v>38</v>
      </c>
      <c r="B49" s="14">
        <v>14354.82</v>
      </c>
    </row>
    <row r="50" spans="1:2" ht="30" x14ac:dyDescent="0.25">
      <c r="A50" s="29" t="s">
        <v>39</v>
      </c>
      <c r="B50" s="14">
        <f>E27</f>
        <v>8096.688000000001</v>
      </c>
    </row>
    <row r="51" spans="1:2" x14ac:dyDescent="0.25">
      <c r="A51" s="15" t="s">
        <v>37</v>
      </c>
      <c r="B51" s="17">
        <f>B47+B49-B50</f>
        <v>91351.042000000016</v>
      </c>
    </row>
    <row r="57" spans="1:2" x14ac:dyDescent="0.25">
      <c r="A57" s="2" t="s">
        <v>51</v>
      </c>
    </row>
  </sheetData>
  <mergeCells count="30">
    <mergeCell ref="A14:E14"/>
    <mergeCell ref="A1:E1"/>
    <mergeCell ref="A2:E2"/>
    <mergeCell ref="A3:E3"/>
    <mergeCell ref="A6:E6"/>
    <mergeCell ref="A7:E7"/>
    <mergeCell ref="A8:E8"/>
    <mergeCell ref="D4:E4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16" zoomScaleNormal="100" zoomScaleSheetLayoutView="100" workbookViewId="0">
      <selection activeCell="A26" sqref="A26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42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52</v>
      </c>
      <c r="B3" s="80"/>
      <c r="C3" s="80"/>
      <c r="D3" s="80"/>
      <c r="E3" s="80"/>
    </row>
    <row r="4" spans="1:5" s="1" customFormat="1" ht="30" x14ac:dyDescent="0.25">
      <c r="A4" s="41" t="s">
        <v>13</v>
      </c>
      <c r="B4" s="4"/>
      <c r="C4" s="4"/>
      <c r="D4" s="4"/>
      <c r="E4" s="42" t="s">
        <v>53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81" t="s">
        <v>26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9" t="s">
        <v>27</v>
      </c>
      <c r="B9" s="69"/>
      <c r="C9" s="69"/>
      <c r="D9" s="69"/>
      <c r="E9" s="69"/>
    </row>
    <row r="10" spans="1:5" ht="26.25" customHeight="1" x14ac:dyDescent="0.25">
      <c r="A10" s="83" t="s">
        <v>14</v>
      </c>
      <c r="B10" s="84"/>
      <c r="C10" s="84"/>
      <c r="D10" s="84"/>
      <c r="E10" s="84"/>
    </row>
    <row r="11" spans="1:5" ht="29.45" customHeight="1" x14ac:dyDescent="0.25">
      <c r="A11" s="69" t="s">
        <v>28</v>
      </c>
      <c r="B11" s="69"/>
      <c r="C11" s="69"/>
      <c r="D11" s="69"/>
      <c r="E11" s="69"/>
    </row>
    <row r="12" spans="1:5" ht="14.2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9" t="s">
        <v>22</v>
      </c>
      <c r="B13" s="69"/>
      <c r="C13" s="69"/>
      <c r="D13" s="69"/>
      <c r="E13" s="69"/>
    </row>
    <row r="14" spans="1:5" ht="14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69" t="s">
        <v>23</v>
      </c>
      <c r="B15" s="69"/>
      <c r="C15" s="69"/>
      <c r="D15" s="69"/>
      <c r="E15" s="69"/>
    </row>
    <row r="16" spans="1:5" x14ac:dyDescent="0.25">
      <c r="A16" s="73" t="s">
        <v>16</v>
      </c>
      <c r="B16" s="74"/>
      <c r="C16" s="74"/>
      <c r="D16" s="74"/>
      <c r="E16" s="74"/>
    </row>
    <row r="17" spans="1:8" ht="27" customHeight="1" x14ac:dyDescent="0.25">
      <c r="A17" s="69" t="s">
        <v>17</v>
      </c>
      <c r="B17" s="69"/>
      <c r="C17" s="69"/>
      <c r="D17" s="69"/>
      <c r="E17" s="69"/>
    </row>
    <row r="18" spans="1:8" ht="60.75" customHeight="1" x14ac:dyDescent="0.25">
      <c r="A18" s="69" t="s">
        <v>29</v>
      </c>
      <c r="B18" s="69"/>
      <c r="C18" s="69"/>
      <c r="D18" s="69"/>
      <c r="E18" s="69"/>
    </row>
    <row r="19" spans="1:8" ht="30.75" customHeight="1" x14ac:dyDescent="0.25">
      <c r="A19" s="75" t="s">
        <v>30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45</v>
      </c>
      <c r="B22" s="9" t="s">
        <v>42</v>
      </c>
      <c r="C22" s="3" t="s">
        <v>4</v>
      </c>
      <c r="D22" s="3">
        <v>6.19</v>
      </c>
      <c r="E22" s="8">
        <f>D22*F20*G20</f>
        <v>4917.3360000000002</v>
      </c>
    </row>
    <row r="23" spans="1:8" x14ac:dyDescent="0.25">
      <c r="A23" s="7" t="s">
        <v>43</v>
      </c>
      <c r="B23" s="9" t="s">
        <v>24</v>
      </c>
      <c r="C23" s="3" t="s">
        <v>4</v>
      </c>
      <c r="D23" s="3">
        <v>3.43</v>
      </c>
      <c r="E23" s="8">
        <f>D23*F20*3</f>
        <v>2724.7920000000004</v>
      </c>
    </row>
    <row r="24" spans="1:8" x14ac:dyDescent="0.25">
      <c r="A24" s="7" t="s">
        <v>33</v>
      </c>
      <c r="B24" s="9" t="s">
        <v>54</v>
      </c>
      <c r="C24" s="19" t="s">
        <v>34</v>
      </c>
      <c r="D24" s="19"/>
      <c r="E24" s="20">
        <v>0</v>
      </c>
    </row>
    <row r="25" spans="1:8" ht="45" x14ac:dyDescent="0.25">
      <c r="A25" s="7" t="s">
        <v>46</v>
      </c>
      <c r="B25" s="9" t="s">
        <v>54</v>
      </c>
      <c r="C25" s="3" t="s">
        <v>4</v>
      </c>
      <c r="D25" s="3"/>
      <c r="E25" s="8">
        <f>151.52*1</f>
        <v>151.52000000000001</v>
      </c>
    </row>
    <row r="26" spans="1:8" x14ac:dyDescent="0.25">
      <c r="A26" s="7" t="s">
        <v>55</v>
      </c>
      <c r="B26" s="25" t="s">
        <v>56</v>
      </c>
      <c r="C26" s="26" t="s">
        <v>57</v>
      </c>
      <c r="D26" s="26"/>
      <c r="E26" s="27">
        <v>7925</v>
      </c>
    </row>
    <row r="27" spans="1:8" s="11" customFormat="1" ht="14.25" x14ac:dyDescent="0.2">
      <c r="A27" s="10" t="s">
        <v>25</v>
      </c>
      <c r="B27" s="21"/>
      <c r="C27" s="22"/>
      <c r="D27" s="22"/>
      <c r="E27" s="23">
        <f>SUM(E22:E26)</f>
        <v>15718.648000000001</v>
      </c>
    </row>
    <row r="29" spans="1:8" ht="30.75" customHeight="1" x14ac:dyDescent="0.25">
      <c r="A29" s="85" t="s">
        <v>58</v>
      </c>
      <c r="B29" s="85"/>
      <c r="C29" s="85"/>
      <c r="D29" s="85"/>
      <c r="E29" s="85"/>
    </row>
    <row r="30" spans="1:8" ht="28.5" customHeight="1" x14ac:dyDescent="0.25">
      <c r="A30" s="69" t="s">
        <v>21</v>
      </c>
      <c r="B30" s="69"/>
      <c r="C30" s="69"/>
      <c r="D30" s="69"/>
      <c r="E30" s="69"/>
    </row>
    <row r="31" spans="1:8" ht="13.9" customHeight="1" x14ac:dyDescent="0.25">
      <c r="A31" s="69" t="s">
        <v>20</v>
      </c>
      <c r="B31" s="69"/>
      <c r="C31" s="69"/>
      <c r="D31" s="69"/>
      <c r="E31" s="69"/>
      <c r="F31" s="11"/>
      <c r="G31" s="11"/>
      <c r="H31" s="12"/>
    </row>
    <row r="32" spans="1:8" ht="28.5" customHeight="1" x14ac:dyDescent="0.25">
      <c r="A32" s="69" t="s">
        <v>35</v>
      </c>
      <c r="B32" s="69"/>
      <c r="C32" s="69"/>
      <c r="D32" s="69"/>
      <c r="E32" s="69"/>
      <c r="F32" s="11"/>
      <c r="G32" s="11"/>
      <c r="H32" s="11"/>
    </row>
    <row r="33" spans="1:5" x14ac:dyDescent="0.25">
      <c r="A33" s="69" t="s">
        <v>18</v>
      </c>
      <c r="B33" s="69"/>
      <c r="C33" s="69"/>
      <c r="D33" s="69"/>
      <c r="E33" s="69"/>
    </row>
    <row r="34" spans="1:5" x14ac:dyDescent="0.25">
      <c r="A34" s="33"/>
      <c r="B34" s="33"/>
      <c r="C34" s="33"/>
      <c r="D34" s="33"/>
      <c r="E34" s="33"/>
    </row>
    <row r="35" spans="1:5" x14ac:dyDescent="0.25">
      <c r="A35" s="72" t="s">
        <v>5</v>
      </c>
      <c r="B35" s="72"/>
      <c r="C35" s="72"/>
      <c r="D35" s="72"/>
      <c r="E35" s="72"/>
    </row>
    <row r="36" spans="1:5" x14ac:dyDescent="0.25">
      <c r="A36" s="69" t="s">
        <v>18</v>
      </c>
      <c r="B36" s="69"/>
      <c r="C36" s="69"/>
      <c r="D36" s="69"/>
      <c r="E36" s="69"/>
    </row>
    <row r="37" spans="1:5" ht="13.9" customHeight="1" x14ac:dyDescent="0.25">
      <c r="A37" s="70" t="s">
        <v>31</v>
      </c>
      <c r="B37" s="70"/>
      <c r="C37" s="70"/>
      <c r="D37" s="70"/>
      <c r="E37" s="5"/>
    </row>
    <row r="38" spans="1:5" x14ac:dyDescent="0.25">
      <c r="B38" s="71" t="s">
        <v>19</v>
      </c>
      <c r="C38" s="71"/>
      <c r="D38" s="71"/>
      <c r="E38" s="6" t="s">
        <v>6</v>
      </c>
    </row>
    <row r="39" spans="1:5" x14ac:dyDescent="0.25">
      <c r="A39" s="35"/>
      <c r="B39" s="35"/>
      <c r="C39" s="35"/>
      <c r="D39" s="35"/>
      <c r="E39" s="35"/>
    </row>
    <row r="40" spans="1:5" ht="13.9" customHeight="1" x14ac:dyDescent="0.25">
      <c r="A40" s="70" t="s">
        <v>32</v>
      </c>
      <c r="B40" s="70"/>
      <c r="C40" s="70"/>
      <c r="D40" s="70"/>
      <c r="E40" s="5"/>
    </row>
    <row r="41" spans="1:5" x14ac:dyDescent="0.25">
      <c r="B41" s="71" t="s">
        <v>19</v>
      </c>
      <c r="C41" s="71"/>
      <c r="D41" s="71"/>
      <c r="E41" s="6" t="s">
        <v>6</v>
      </c>
    </row>
    <row r="45" spans="1:5" x14ac:dyDescent="0.25">
      <c r="A45" s="2" t="s">
        <v>40</v>
      </c>
    </row>
    <row r="46" spans="1:5" x14ac:dyDescent="0.25">
      <c r="A46" s="11" t="s">
        <v>36</v>
      </c>
    </row>
    <row r="47" spans="1:5" x14ac:dyDescent="0.25">
      <c r="A47" s="2" t="s">
        <v>41</v>
      </c>
      <c r="B47" s="13">
        <f>'1кв'!B51</f>
        <v>91351.042000000016</v>
      </c>
    </row>
    <row r="48" spans="1:5" x14ac:dyDescent="0.25">
      <c r="A48" s="16" t="s">
        <v>44</v>
      </c>
      <c r="B48" s="14"/>
    </row>
    <row r="49" spans="1:2" x14ac:dyDescent="0.25">
      <c r="A49" s="2" t="s">
        <v>38</v>
      </c>
      <c r="B49" s="14">
        <v>14354.82</v>
      </c>
    </row>
    <row r="50" spans="1:2" ht="30" x14ac:dyDescent="0.25">
      <c r="A50" s="34" t="s">
        <v>39</v>
      </c>
      <c r="B50" s="14">
        <f>E27</f>
        <v>15718.648000000001</v>
      </c>
    </row>
    <row r="51" spans="1:2" x14ac:dyDescent="0.25">
      <c r="A51" s="15" t="s">
        <v>37</v>
      </c>
      <c r="B51" s="17">
        <f>B47+B49-B50</f>
        <v>89987.214000000022</v>
      </c>
    </row>
    <row r="57" spans="1:2" x14ac:dyDescent="0.25">
      <c r="A57" s="2" t="s">
        <v>51</v>
      </c>
    </row>
  </sheetData>
  <mergeCells count="29">
    <mergeCell ref="A1:E1"/>
    <mergeCell ref="A2:E2"/>
    <mergeCell ref="A3:E3"/>
    <mergeCell ref="A6:E6"/>
    <mergeCell ref="A7:E7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1:D41"/>
    <mergeCell ref="A20:E20"/>
    <mergeCell ref="A29:E29"/>
    <mergeCell ref="A30:E30"/>
    <mergeCell ref="A31:E31"/>
    <mergeCell ref="A32:E32"/>
    <mergeCell ref="A33:E33"/>
    <mergeCell ref="A35:E35"/>
    <mergeCell ref="A36:E36"/>
    <mergeCell ref="A37:D37"/>
    <mergeCell ref="B38:D38"/>
    <mergeCell ref="A40:D40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13" zoomScaleNormal="100" zoomScaleSheetLayoutView="100" workbookViewId="0">
      <selection activeCell="A25" sqref="A25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42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59</v>
      </c>
      <c r="B3" s="80"/>
      <c r="C3" s="80"/>
      <c r="D3" s="80"/>
      <c r="E3" s="80"/>
    </row>
    <row r="4" spans="1:5" s="1" customFormat="1" ht="30" x14ac:dyDescent="0.25">
      <c r="A4" s="41" t="s">
        <v>13</v>
      </c>
      <c r="B4" s="4"/>
      <c r="C4" s="4"/>
      <c r="D4" s="4"/>
      <c r="E4" s="42" t="s">
        <v>60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81" t="s">
        <v>26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9" t="s">
        <v>27</v>
      </c>
      <c r="B9" s="69"/>
      <c r="C9" s="69"/>
      <c r="D9" s="69"/>
      <c r="E9" s="69"/>
    </row>
    <row r="10" spans="1:5" ht="26.25" customHeight="1" x14ac:dyDescent="0.25">
      <c r="A10" s="83" t="s">
        <v>14</v>
      </c>
      <c r="B10" s="84"/>
      <c r="C10" s="84"/>
      <c r="D10" s="84"/>
      <c r="E10" s="84"/>
    </row>
    <row r="11" spans="1:5" ht="29.45" customHeight="1" x14ac:dyDescent="0.25">
      <c r="A11" s="69" t="s">
        <v>28</v>
      </c>
      <c r="B11" s="69"/>
      <c r="C11" s="69"/>
      <c r="D11" s="69"/>
      <c r="E11" s="69"/>
    </row>
    <row r="12" spans="1:5" ht="14.2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9" t="s">
        <v>22</v>
      </c>
      <c r="B13" s="69"/>
      <c r="C13" s="69"/>
      <c r="D13" s="69"/>
      <c r="E13" s="69"/>
    </row>
    <row r="14" spans="1:5" ht="14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69" t="s">
        <v>23</v>
      </c>
      <c r="B15" s="69"/>
      <c r="C15" s="69"/>
      <c r="D15" s="69"/>
      <c r="E15" s="69"/>
    </row>
    <row r="16" spans="1:5" x14ac:dyDescent="0.25">
      <c r="A16" s="73" t="s">
        <v>16</v>
      </c>
      <c r="B16" s="74"/>
      <c r="C16" s="74"/>
      <c r="D16" s="74"/>
      <c r="E16" s="74"/>
    </row>
    <row r="17" spans="1:8" ht="27" customHeight="1" x14ac:dyDescent="0.25">
      <c r="A17" s="69" t="s">
        <v>17</v>
      </c>
      <c r="B17" s="69"/>
      <c r="C17" s="69"/>
      <c r="D17" s="69"/>
      <c r="E17" s="69"/>
    </row>
    <row r="18" spans="1:8" ht="60.75" customHeight="1" x14ac:dyDescent="0.25">
      <c r="A18" s="69" t="s">
        <v>29</v>
      </c>
      <c r="B18" s="69"/>
      <c r="C18" s="69"/>
      <c r="D18" s="69"/>
      <c r="E18" s="69"/>
    </row>
    <row r="19" spans="1:8" ht="30.75" customHeight="1" x14ac:dyDescent="0.25">
      <c r="A19" s="75" t="s">
        <v>30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45</v>
      </c>
      <c r="B22" s="9" t="s">
        <v>42</v>
      </c>
      <c r="C22" s="3" t="s">
        <v>4</v>
      </c>
      <c r="D22" s="3">
        <v>6.56</v>
      </c>
      <c r="E22" s="8">
        <f>D22*F20*G20</f>
        <v>5211.2640000000001</v>
      </c>
    </row>
    <row r="23" spans="1:8" x14ac:dyDescent="0.25">
      <c r="A23" s="7" t="s">
        <v>43</v>
      </c>
      <c r="B23" s="9" t="s">
        <v>24</v>
      </c>
      <c r="C23" s="3" t="s">
        <v>4</v>
      </c>
      <c r="D23" s="3">
        <v>3.6</v>
      </c>
      <c r="E23" s="8">
        <f>D23*F20*3</f>
        <v>2859.84</v>
      </c>
    </row>
    <row r="24" spans="1:8" x14ac:dyDescent="0.25">
      <c r="A24" s="7" t="s">
        <v>33</v>
      </c>
      <c r="B24" s="9" t="s">
        <v>61</v>
      </c>
      <c r="C24" s="19" t="s">
        <v>34</v>
      </c>
      <c r="D24" s="19"/>
      <c r="E24" s="20">
        <v>0</v>
      </c>
    </row>
    <row r="25" spans="1:8" ht="31.5" x14ac:dyDescent="0.25">
      <c r="A25" s="47" t="s">
        <v>63</v>
      </c>
      <c r="B25" s="25" t="s">
        <v>62</v>
      </c>
      <c r="C25" s="3" t="s">
        <v>64</v>
      </c>
      <c r="D25" s="3"/>
      <c r="E25" s="8">
        <v>97337.73</v>
      </c>
    </row>
    <row r="26" spans="1:8" s="11" customFormat="1" ht="14.25" x14ac:dyDescent="0.2">
      <c r="A26" s="10" t="s">
        <v>25</v>
      </c>
      <c r="B26" s="21"/>
      <c r="C26" s="22"/>
      <c r="D26" s="22"/>
      <c r="E26" s="23">
        <f>SUM(E22:E25)</f>
        <v>105408.834</v>
      </c>
    </row>
    <row r="28" spans="1:8" ht="30.75" customHeight="1" x14ac:dyDescent="0.25">
      <c r="A28" s="85" t="s">
        <v>65</v>
      </c>
      <c r="B28" s="85"/>
      <c r="C28" s="85"/>
      <c r="D28" s="85"/>
      <c r="E28" s="85"/>
    </row>
    <row r="29" spans="1:8" ht="28.5" customHeight="1" x14ac:dyDescent="0.25">
      <c r="A29" s="69" t="s">
        <v>21</v>
      </c>
      <c r="B29" s="69"/>
      <c r="C29" s="69"/>
      <c r="D29" s="69"/>
      <c r="E29" s="69"/>
    </row>
    <row r="30" spans="1:8" ht="13.9" customHeight="1" x14ac:dyDescent="0.25">
      <c r="A30" s="69" t="s">
        <v>20</v>
      </c>
      <c r="B30" s="69"/>
      <c r="C30" s="69"/>
      <c r="D30" s="69"/>
      <c r="E30" s="69"/>
      <c r="F30" s="11"/>
      <c r="G30" s="11"/>
      <c r="H30" s="12"/>
    </row>
    <row r="31" spans="1:8" ht="28.5" customHeight="1" x14ac:dyDescent="0.25">
      <c r="A31" s="69" t="s">
        <v>35</v>
      </c>
      <c r="B31" s="69"/>
      <c r="C31" s="69"/>
      <c r="D31" s="69"/>
      <c r="E31" s="69"/>
      <c r="F31" s="11"/>
      <c r="G31" s="11"/>
      <c r="H31" s="11"/>
    </row>
    <row r="32" spans="1:8" x14ac:dyDescent="0.25">
      <c r="A32" s="69" t="s">
        <v>18</v>
      </c>
      <c r="B32" s="69"/>
      <c r="C32" s="69"/>
      <c r="D32" s="69"/>
      <c r="E32" s="69"/>
    </row>
    <row r="33" spans="1:5" x14ac:dyDescent="0.25">
      <c r="A33" s="39"/>
      <c r="B33" s="39"/>
      <c r="C33" s="39"/>
      <c r="D33" s="39"/>
      <c r="E33" s="39"/>
    </row>
    <row r="34" spans="1:5" x14ac:dyDescent="0.25">
      <c r="A34" s="72" t="s">
        <v>5</v>
      </c>
      <c r="B34" s="72"/>
      <c r="C34" s="72"/>
      <c r="D34" s="72"/>
      <c r="E34" s="72"/>
    </row>
    <row r="35" spans="1:5" x14ac:dyDescent="0.25">
      <c r="A35" s="69" t="s">
        <v>18</v>
      </c>
      <c r="B35" s="69"/>
      <c r="C35" s="69"/>
      <c r="D35" s="69"/>
      <c r="E35" s="69"/>
    </row>
    <row r="36" spans="1:5" ht="13.9" customHeight="1" x14ac:dyDescent="0.25">
      <c r="A36" s="70" t="s">
        <v>31</v>
      </c>
      <c r="B36" s="70"/>
      <c r="C36" s="70"/>
      <c r="D36" s="70"/>
      <c r="E36" s="5"/>
    </row>
    <row r="37" spans="1:5" x14ac:dyDescent="0.25">
      <c r="B37" s="71" t="s">
        <v>19</v>
      </c>
      <c r="C37" s="71"/>
      <c r="D37" s="71"/>
      <c r="E37" s="6" t="s">
        <v>6</v>
      </c>
    </row>
    <row r="38" spans="1:5" x14ac:dyDescent="0.25">
      <c r="A38" s="37"/>
      <c r="B38" s="37"/>
      <c r="C38" s="37"/>
      <c r="D38" s="37"/>
      <c r="E38" s="37"/>
    </row>
    <row r="39" spans="1:5" ht="13.9" customHeight="1" x14ac:dyDescent="0.25">
      <c r="A39" s="70" t="s">
        <v>32</v>
      </c>
      <c r="B39" s="70"/>
      <c r="C39" s="70"/>
      <c r="D39" s="70"/>
      <c r="E39" s="5"/>
    </row>
    <row r="40" spans="1:5" x14ac:dyDescent="0.25">
      <c r="B40" s="71" t="s">
        <v>19</v>
      </c>
      <c r="C40" s="71"/>
      <c r="D40" s="71"/>
      <c r="E40" s="6" t="s">
        <v>6</v>
      </c>
    </row>
    <row r="44" spans="1:5" x14ac:dyDescent="0.25">
      <c r="A44" s="2" t="s">
        <v>40</v>
      </c>
    </row>
    <row r="45" spans="1:5" x14ac:dyDescent="0.25">
      <c r="A45" s="11" t="s">
        <v>36</v>
      </c>
    </row>
    <row r="46" spans="1:5" x14ac:dyDescent="0.25">
      <c r="A46" s="2" t="s">
        <v>41</v>
      </c>
      <c r="B46" s="13">
        <f>'2кв'!B51</f>
        <v>89987.214000000022</v>
      </c>
    </row>
    <row r="47" spans="1:5" x14ac:dyDescent="0.25">
      <c r="A47" s="16" t="s">
        <v>44</v>
      </c>
      <c r="B47" s="14"/>
    </row>
    <row r="48" spans="1:5" x14ac:dyDescent="0.25">
      <c r="A48" s="2" t="s">
        <v>38</v>
      </c>
      <c r="B48" s="14">
        <v>14354.82</v>
      </c>
    </row>
    <row r="49" spans="1:2" ht="30" x14ac:dyDescent="0.25">
      <c r="A49" s="40" t="s">
        <v>39</v>
      </c>
      <c r="B49" s="14">
        <f>E26</f>
        <v>105408.834</v>
      </c>
    </row>
    <row r="50" spans="1:2" x14ac:dyDescent="0.25">
      <c r="A50" s="15" t="s">
        <v>37</v>
      </c>
      <c r="B50" s="17">
        <f>B46+B48-B49</f>
        <v>-1066.7999999999884</v>
      </c>
    </row>
    <row r="56" spans="1:2" x14ac:dyDescent="0.25">
      <c r="A56" s="2" t="s">
        <v>51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33.71093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3.5703125" style="2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42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66</v>
      </c>
      <c r="B3" s="80"/>
      <c r="C3" s="80"/>
      <c r="D3" s="80"/>
      <c r="E3" s="80"/>
    </row>
    <row r="4" spans="1:5" s="1" customFormat="1" ht="30" x14ac:dyDescent="0.25">
      <c r="A4" s="41" t="s">
        <v>13</v>
      </c>
      <c r="B4" s="4"/>
      <c r="C4" s="4"/>
      <c r="D4" s="4"/>
      <c r="E4" s="42" t="s">
        <v>67</v>
      </c>
    </row>
    <row r="5" spans="1:5" x14ac:dyDescent="0.25">
      <c r="A5" s="45"/>
      <c r="B5" s="4"/>
      <c r="C5" s="4"/>
      <c r="D5" s="4"/>
      <c r="E5" s="4"/>
    </row>
    <row r="6" spans="1:5" x14ac:dyDescent="0.25">
      <c r="A6" s="69" t="s">
        <v>0</v>
      </c>
      <c r="B6" s="69"/>
      <c r="C6" s="69"/>
      <c r="D6" s="69"/>
      <c r="E6" s="69"/>
    </row>
    <row r="7" spans="1:5" x14ac:dyDescent="0.25">
      <c r="A7" s="81" t="s">
        <v>26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9" t="s">
        <v>27</v>
      </c>
      <c r="B9" s="69"/>
      <c r="C9" s="69"/>
      <c r="D9" s="69"/>
      <c r="E9" s="69"/>
    </row>
    <row r="10" spans="1:5" ht="26.25" customHeight="1" x14ac:dyDescent="0.25">
      <c r="A10" s="83" t="s">
        <v>14</v>
      </c>
      <c r="B10" s="84"/>
      <c r="C10" s="84"/>
      <c r="D10" s="84"/>
      <c r="E10" s="84"/>
    </row>
    <row r="11" spans="1:5" ht="29.45" customHeight="1" x14ac:dyDescent="0.25">
      <c r="A11" s="69" t="s">
        <v>28</v>
      </c>
      <c r="B11" s="69"/>
      <c r="C11" s="69"/>
      <c r="D11" s="69"/>
      <c r="E11" s="69"/>
    </row>
    <row r="12" spans="1:5" ht="14.25" customHeight="1" x14ac:dyDescent="0.25">
      <c r="A12" s="73" t="s">
        <v>15</v>
      </c>
      <c r="B12" s="74"/>
      <c r="C12" s="74"/>
      <c r="D12" s="74"/>
      <c r="E12" s="74"/>
    </row>
    <row r="13" spans="1:5" x14ac:dyDescent="0.25">
      <c r="A13" s="69" t="s">
        <v>22</v>
      </c>
      <c r="B13" s="69"/>
      <c r="C13" s="69"/>
      <c r="D13" s="69"/>
      <c r="E13" s="69"/>
    </row>
    <row r="14" spans="1:5" ht="14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69" t="s">
        <v>23</v>
      </c>
      <c r="B15" s="69"/>
      <c r="C15" s="69"/>
      <c r="D15" s="69"/>
      <c r="E15" s="69"/>
    </row>
    <row r="16" spans="1:5" x14ac:dyDescent="0.25">
      <c r="A16" s="73" t="s">
        <v>16</v>
      </c>
      <c r="B16" s="74"/>
      <c r="C16" s="74"/>
      <c r="D16" s="74"/>
      <c r="E16" s="74"/>
    </row>
    <row r="17" spans="1:8" ht="27" customHeight="1" x14ac:dyDescent="0.25">
      <c r="A17" s="69" t="s">
        <v>17</v>
      </c>
      <c r="B17" s="69"/>
      <c r="C17" s="69"/>
      <c r="D17" s="69"/>
      <c r="E17" s="69"/>
    </row>
    <row r="18" spans="1:8" ht="60.75" customHeight="1" x14ac:dyDescent="0.25">
      <c r="A18" s="69" t="s">
        <v>29</v>
      </c>
      <c r="B18" s="69"/>
      <c r="C18" s="69"/>
      <c r="D18" s="69"/>
      <c r="E18" s="69"/>
    </row>
    <row r="19" spans="1:8" ht="30.75" customHeight="1" x14ac:dyDescent="0.25">
      <c r="A19" s="75" t="s">
        <v>30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264.8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45</v>
      </c>
      <c r="B22" s="9" t="s">
        <v>42</v>
      </c>
      <c r="C22" s="3" t="s">
        <v>4</v>
      </c>
      <c r="D22" s="3">
        <v>6.56</v>
      </c>
      <c r="E22" s="8">
        <f>D22*F20*G20</f>
        <v>5211.2640000000001</v>
      </c>
    </row>
    <row r="23" spans="1:8" x14ac:dyDescent="0.25">
      <c r="A23" s="7" t="s">
        <v>43</v>
      </c>
      <c r="B23" s="9" t="s">
        <v>24</v>
      </c>
      <c r="C23" s="3" t="s">
        <v>4</v>
      </c>
      <c r="D23" s="3">
        <v>3.6</v>
      </c>
      <c r="E23" s="8">
        <f>D23*F20*3</f>
        <v>2859.84</v>
      </c>
    </row>
    <row r="24" spans="1:8" x14ac:dyDescent="0.25">
      <c r="A24" s="7" t="s">
        <v>33</v>
      </c>
      <c r="B24" s="9" t="s">
        <v>68</v>
      </c>
      <c r="C24" s="19" t="s">
        <v>34</v>
      </c>
      <c r="D24" s="19"/>
      <c r="E24" s="20">
        <v>0</v>
      </c>
    </row>
    <row r="25" spans="1:8" ht="15.75" x14ac:dyDescent="0.25">
      <c r="A25" s="47"/>
      <c r="B25" s="25"/>
      <c r="C25" s="3"/>
      <c r="D25" s="3"/>
      <c r="E25" s="8"/>
    </row>
    <row r="26" spans="1:8" s="11" customFormat="1" ht="14.25" x14ac:dyDescent="0.2">
      <c r="A26" s="10" t="s">
        <v>25</v>
      </c>
      <c r="B26" s="21"/>
      <c r="C26" s="22"/>
      <c r="D26" s="22"/>
      <c r="E26" s="23">
        <f>SUM(E22:E25)</f>
        <v>8071.1040000000003</v>
      </c>
    </row>
    <row r="28" spans="1:8" ht="30.75" customHeight="1" x14ac:dyDescent="0.25">
      <c r="A28" s="85" t="s">
        <v>69</v>
      </c>
      <c r="B28" s="85"/>
      <c r="C28" s="85"/>
      <c r="D28" s="85"/>
      <c r="E28" s="85"/>
    </row>
    <row r="29" spans="1:8" ht="28.5" customHeight="1" x14ac:dyDescent="0.25">
      <c r="A29" s="69" t="s">
        <v>21</v>
      </c>
      <c r="B29" s="69"/>
      <c r="C29" s="69"/>
      <c r="D29" s="69"/>
      <c r="E29" s="69"/>
    </row>
    <row r="30" spans="1:8" ht="13.9" customHeight="1" x14ac:dyDescent="0.25">
      <c r="A30" s="69" t="s">
        <v>20</v>
      </c>
      <c r="B30" s="69"/>
      <c r="C30" s="69"/>
      <c r="D30" s="69"/>
      <c r="E30" s="69"/>
      <c r="F30" s="11"/>
      <c r="G30" s="11"/>
      <c r="H30" s="12"/>
    </row>
    <row r="31" spans="1:8" ht="28.5" customHeight="1" x14ac:dyDescent="0.25">
      <c r="A31" s="69" t="s">
        <v>35</v>
      </c>
      <c r="B31" s="69"/>
      <c r="C31" s="69"/>
      <c r="D31" s="69"/>
      <c r="E31" s="69"/>
      <c r="F31" s="11"/>
      <c r="G31" s="11"/>
      <c r="H31" s="11"/>
    </row>
    <row r="32" spans="1:8" x14ac:dyDescent="0.25">
      <c r="A32" s="69" t="s">
        <v>18</v>
      </c>
      <c r="B32" s="69"/>
      <c r="C32" s="69"/>
      <c r="D32" s="69"/>
      <c r="E32" s="69"/>
    </row>
    <row r="33" spans="1:5" x14ac:dyDescent="0.25">
      <c r="A33" s="43"/>
      <c r="B33" s="43"/>
      <c r="C33" s="43"/>
      <c r="D33" s="43"/>
      <c r="E33" s="43"/>
    </row>
    <row r="34" spans="1:5" x14ac:dyDescent="0.25">
      <c r="A34" s="72" t="s">
        <v>5</v>
      </c>
      <c r="B34" s="72"/>
      <c r="C34" s="72"/>
      <c r="D34" s="72"/>
      <c r="E34" s="72"/>
    </row>
    <row r="35" spans="1:5" x14ac:dyDescent="0.25">
      <c r="A35" s="69" t="s">
        <v>18</v>
      </c>
      <c r="B35" s="69"/>
      <c r="C35" s="69"/>
      <c r="D35" s="69"/>
      <c r="E35" s="69"/>
    </row>
    <row r="36" spans="1:5" ht="13.9" customHeight="1" x14ac:dyDescent="0.25">
      <c r="A36" s="70" t="s">
        <v>31</v>
      </c>
      <c r="B36" s="70"/>
      <c r="C36" s="70"/>
      <c r="D36" s="70"/>
      <c r="E36" s="5"/>
    </row>
    <row r="37" spans="1:5" x14ac:dyDescent="0.25">
      <c r="B37" s="71" t="s">
        <v>19</v>
      </c>
      <c r="C37" s="71"/>
      <c r="D37" s="71"/>
      <c r="E37" s="6" t="s">
        <v>6</v>
      </c>
    </row>
    <row r="38" spans="1:5" x14ac:dyDescent="0.25">
      <c r="A38" s="44"/>
      <c r="B38" s="44"/>
      <c r="C38" s="44"/>
      <c r="D38" s="44"/>
      <c r="E38" s="44"/>
    </row>
    <row r="39" spans="1:5" ht="13.9" customHeight="1" x14ac:dyDescent="0.25">
      <c r="A39" s="70" t="s">
        <v>32</v>
      </c>
      <c r="B39" s="70"/>
      <c r="C39" s="70"/>
      <c r="D39" s="70"/>
      <c r="E39" s="5"/>
    </row>
    <row r="40" spans="1:5" x14ac:dyDescent="0.25">
      <c r="B40" s="71" t="s">
        <v>19</v>
      </c>
      <c r="C40" s="71"/>
      <c r="D40" s="71"/>
      <c r="E40" s="6" t="s">
        <v>6</v>
      </c>
    </row>
    <row r="44" spans="1:5" x14ac:dyDescent="0.25">
      <c r="A44" s="2" t="s">
        <v>40</v>
      </c>
    </row>
    <row r="45" spans="1:5" x14ac:dyDescent="0.25">
      <c r="A45" s="11" t="s">
        <v>36</v>
      </c>
    </row>
    <row r="46" spans="1:5" x14ac:dyDescent="0.25">
      <c r="A46" s="2" t="s">
        <v>41</v>
      </c>
      <c r="B46" s="13">
        <f>'3кв'!B50</f>
        <v>-1066.7999999999884</v>
      </c>
    </row>
    <row r="47" spans="1:5" x14ac:dyDescent="0.25">
      <c r="A47" s="16" t="s">
        <v>44</v>
      </c>
      <c r="B47" s="14"/>
    </row>
    <row r="48" spans="1:5" x14ac:dyDescent="0.25">
      <c r="A48" s="2" t="s">
        <v>38</v>
      </c>
      <c r="B48" s="14">
        <v>14354.82</v>
      </c>
    </row>
    <row r="49" spans="1:2" ht="30" x14ac:dyDescent="0.25">
      <c r="A49" s="46" t="s">
        <v>39</v>
      </c>
      <c r="B49" s="14">
        <f>E26</f>
        <v>8071.1040000000003</v>
      </c>
    </row>
    <row r="50" spans="1:2" x14ac:dyDescent="0.25">
      <c r="A50" s="15" t="s">
        <v>37</v>
      </c>
      <c r="B50" s="17">
        <f>B46+B48-B49</f>
        <v>5216.9160000000111</v>
      </c>
    </row>
    <row r="56" spans="1:2" x14ac:dyDescent="0.25">
      <c r="A56" s="2" t="s">
        <v>51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topLeftCell="A10" zoomScaleNormal="100" zoomScaleSheetLayoutView="100" workbookViewId="0">
      <selection activeCell="B27" sqref="B27"/>
    </sheetView>
  </sheetViews>
  <sheetFormatPr defaultRowHeight="15" x14ac:dyDescent="0.25"/>
  <cols>
    <col min="1" max="1" width="10.5703125" customWidth="1"/>
    <col min="2" max="2" width="54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86" t="s">
        <v>70</v>
      </c>
      <c r="B1" s="86"/>
      <c r="C1" s="86"/>
      <c r="D1" s="48"/>
    </row>
    <row r="2" spans="1:5" ht="15.75" x14ac:dyDescent="0.25">
      <c r="A2" s="87" t="s">
        <v>71</v>
      </c>
      <c r="B2" s="87"/>
      <c r="C2" s="87"/>
      <c r="D2" s="49"/>
    </row>
    <row r="3" spans="1:5" ht="15.75" x14ac:dyDescent="0.25">
      <c r="A3" s="87" t="s">
        <v>72</v>
      </c>
      <c r="B3" s="87"/>
      <c r="C3" s="87"/>
      <c r="D3" s="49"/>
    </row>
    <row r="4" spans="1:5" ht="15.75" x14ac:dyDescent="0.25">
      <c r="A4" s="86" t="s">
        <v>91</v>
      </c>
      <c r="B4" s="86"/>
      <c r="C4" s="86"/>
      <c r="D4" s="48"/>
    </row>
    <row r="5" spans="1:5" ht="15.75" x14ac:dyDescent="0.25">
      <c r="A5" s="88"/>
      <c r="B5" s="88"/>
      <c r="C5" s="88"/>
      <c r="D5" s="1"/>
    </row>
    <row r="6" spans="1:5" ht="15.75" x14ac:dyDescent="0.25">
      <c r="A6" s="49"/>
      <c r="B6" s="50" t="s">
        <v>73</v>
      </c>
      <c r="C6" s="51">
        <f>'1кв'!B47</f>
        <v>85092.91</v>
      </c>
      <c r="D6" s="52"/>
    </row>
    <row r="7" spans="1:5" ht="15.75" x14ac:dyDescent="0.25">
      <c r="A7" s="49"/>
      <c r="B7" s="50" t="s">
        <v>92</v>
      </c>
      <c r="C7" s="51"/>
      <c r="D7" s="52"/>
    </row>
    <row r="8" spans="1:5" ht="15.75" x14ac:dyDescent="0.25">
      <c r="A8" s="53" t="s">
        <v>74</v>
      </c>
      <c r="B8" s="54" t="s">
        <v>75</v>
      </c>
      <c r="C8" s="55">
        <f>'1кв'!B49+'2кв'!B49+'3кв'!B48+'4кв'!B48</f>
        <v>57419.28</v>
      </c>
      <c r="D8" s="56"/>
    </row>
    <row r="9" spans="1:5" ht="15.75" x14ac:dyDescent="0.25">
      <c r="A9" s="32"/>
      <c r="B9" s="54" t="s">
        <v>76</v>
      </c>
      <c r="C9" s="57">
        <f>SUM(C8:C8)</f>
        <v>57419.28</v>
      </c>
      <c r="D9" s="52"/>
    </row>
    <row r="10" spans="1:5" ht="15.75" x14ac:dyDescent="0.25">
      <c r="A10" s="1"/>
      <c r="B10" s="89"/>
      <c r="C10" s="89"/>
      <c r="D10" s="58"/>
    </row>
    <row r="11" spans="1:5" ht="15.75" x14ac:dyDescent="0.25">
      <c r="A11" s="59" t="s">
        <v>77</v>
      </c>
      <c r="B11" s="18" t="s">
        <v>78</v>
      </c>
      <c r="C11" s="60">
        <f>'1кв'!E22+'2кв'!E22+'3кв'!E22+'4кв'!E22</f>
        <v>20257.2</v>
      </c>
      <c r="D11" s="58"/>
    </row>
    <row r="12" spans="1:5" ht="15.75" x14ac:dyDescent="0.25">
      <c r="A12" s="1"/>
      <c r="B12" s="7" t="s">
        <v>43</v>
      </c>
      <c r="C12" s="60">
        <f>'1кв'!E23+'2кв'!E23+'3кв'!E23+'4кв'!E23</f>
        <v>11169.264000000001</v>
      </c>
      <c r="D12" s="58"/>
      <c r="E12" s="61"/>
    </row>
    <row r="13" spans="1:5" ht="15.75" x14ac:dyDescent="0.25">
      <c r="B13" s="7" t="s">
        <v>33</v>
      </c>
      <c r="C13" s="60">
        <f>'1кв'!E24+'2кв'!E24+'3кв'!E24+'4кв'!E24</f>
        <v>0</v>
      </c>
      <c r="D13" s="58"/>
    </row>
    <row r="14" spans="1:5" ht="30" x14ac:dyDescent="0.25">
      <c r="A14" s="59"/>
      <c r="B14" s="7" t="s">
        <v>79</v>
      </c>
      <c r="C14" s="60">
        <f>'1кв'!E25+'2кв'!E25</f>
        <v>606.08000000000004</v>
      </c>
      <c r="D14" s="58"/>
    </row>
    <row r="15" spans="1:5" ht="15.75" x14ac:dyDescent="0.25">
      <c r="A15" s="59"/>
      <c r="B15" s="62" t="s">
        <v>80</v>
      </c>
      <c r="C15" s="63">
        <v>0</v>
      </c>
      <c r="D15" s="58"/>
    </row>
    <row r="16" spans="1:5" ht="15.75" x14ac:dyDescent="0.25">
      <c r="A16" s="59"/>
      <c r="B16" s="64" t="s">
        <v>81</v>
      </c>
      <c r="C16" s="63">
        <f>C18+C19</f>
        <v>105262.73</v>
      </c>
      <c r="D16" s="58"/>
    </row>
    <row r="17" spans="1:5" ht="15.75" x14ac:dyDescent="0.25">
      <c r="A17" s="59"/>
      <c r="B17" s="65" t="s">
        <v>82</v>
      </c>
      <c r="C17" s="63"/>
      <c r="D17" s="58"/>
    </row>
    <row r="18" spans="1:5" ht="15.75" x14ac:dyDescent="0.25">
      <c r="A18" s="59"/>
      <c r="B18" s="7" t="s">
        <v>93</v>
      </c>
      <c r="C18" s="63">
        <f>'2кв'!E26</f>
        <v>7925</v>
      </c>
      <c r="D18" s="58"/>
    </row>
    <row r="19" spans="1:5" ht="15.75" x14ac:dyDescent="0.25">
      <c r="A19" s="59"/>
      <c r="B19" s="7" t="s">
        <v>94</v>
      </c>
      <c r="C19" s="63">
        <f>'3кв'!E25</f>
        <v>97337.73</v>
      </c>
      <c r="D19" s="58"/>
    </row>
    <row r="20" spans="1:5" ht="15.75" x14ac:dyDescent="0.25">
      <c r="A20" s="1"/>
      <c r="B20" s="66" t="s">
        <v>83</v>
      </c>
      <c r="C20" s="67">
        <f>SUM(C11:C16)</f>
        <v>137295.274</v>
      </c>
      <c r="D20" s="58"/>
      <c r="E20" s="61"/>
    </row>
    <row r="21" spans="1:5" ht="15.75" x14ac:dyDescent="0.25">
      <c r="A21" s="1"/>
      <c r="B21" s="68" t="s">
        <v>84</v>
      </c>
      <c r="C21" s="67">
        <f>C6+C9-C20</f>
        <v>5216.9159999999974</v>
      </c>
      <c r="D21" s="58"/>
    </row>
    <row r="22" spans="1:5" ht="15.75" x14ac:dyDescent="0.25">
      <c r="A22" s="1"/>
      <c r="B22" s="53"/>
      <c r="C22" s="53"/>
      <c r="D22" s="58"/>
    </row>
    <row r="23" spans="1:5" ht="15.75" x14ac:dyDescent="0.25">
      <c r="A23" s="1"/>
      <c r="B23" s="53" t="s">
        <v>95</v>
      </c>
      <c r="C23" s="53"/>
      <c r="D23" s="58"/>
    </row>
    <row r="24" spans="1:5" ht="15.75" x14ac:dyDescent="0.25">
      <c r="A24" s="1"/>
      <c r="B24" s="53" t="s">
        <v>96</v>
      </c>
      <c r="C24" s="53">
        <v>0</v>
      </c>
      <c r="D24" s="58"/>
    </row>
    <row r="25" spans="1:5" ht="15.75" x14ac:dyDescent="0.25">
      <c r="A25" s="1"/>
      <c r="B25" s="90" t="s">
        <v>97</v>
      </c>
      <c r="C25" s="90">
        <v>0</v>
      </c>
      <c r="D25" s="58"/>
    </row>
    <row r="26" spans="1:5" ht="15.75" x14ac:dyDescent="0.25">
      <c r="A26" s="1"/>
      <c r="B26" s="53" t="s">
        <v>98</v>
      </c>
      <c r="C26" s="53">
        <f>C25-C24</f>
        <v>0</v>
      </c>
      <c r="D26" s="58"/>
    </row>
    <row r="27" spans="1:5" ht="15.75" x14ac:dyDescent="0.25">
      <c r="A27" s="1"/>
      <c r="B27" s="53"/>
      <c r="C27" s="53"/>
      <c r="D27" s="58"/>
    </row>
    <row r="28" spans="1:5" ht="15.75" x14ac:dyDescent="0.25">
      <c r="A28" s="1"/>
      <c r="B28" s="53"/>
      <c r="C28" s="53"/>
      <c r="D28" s="58"/>
    </row>
    <row r="29" spans="1:5" ht="15.75" x14ac:dyDescent="0.25">
      <c r="A29" s="53" t="s">
        <v>85</v>
      </c>
      <c r="C29" s="53"/>
      <c r="D29" s="58"/>
    </row>
    <row r="30" spans="1:5" ht="15.75" x14ac:dyDescent="0.25">
      <c r="A30" s="1"/>
      <c r="B30" s="53"/>
      <c r="C30" s="53"/>
      <c r="D30" s="58"/>
    </row>
    <row r="31" spans="1:5" ht="15.75" x14ac:dyDescent="0.25">
      <c r="A31" s="1"/>
      <c r="B31" s="53"/>
      <c r="C31" s="53"/>
      <c r="D31" s="58"/>
    </row>
    <row r="32" spans="1:5" ht="15.75" x14ac:dyDescent="0.25">
      <c r="A32" s="1" t="s">
        <v>86</v>
      </c>
      <c r="B32" s="53" t="s">
        <v>87</v>
      </c>
      <c r="C32" s="53"/>
      <c r="D32" s="58"/>
    </row>
    <row r="33" spans="1:4" ht="15.75" x14ac:dyDescent="0.25">
      <c r="A33" s="1"/>
      <c r="B33" s="53" t="s">
        <v>88</v>
      </c>
      <c r="C33" s="53"/>
      <c r="D33" s="58"/>
    </row>
    <row r="34" spans="1:4" ht="15.75" x14ac:dyDescent="0.25">
      <c r="A34" s="1"/>
      <c r="B34" s="53" t="s">
        <v>89</v>
      </c>
      <c r="C34" s="53"/>
      <c r="D34" s="58"/>
    </row>
    <row r="35" spans="1:4" ht="15.75" x14ac:dyDescent="0.25">
      <c r="A35" s="1"/>
      <c r="B35" s="53"/>
      <c r="C35" s="53"/>
      <c r="D35" s="58"/>
    </row>
    <row r="36" spans="1:4" ht="15.75" x14ac:dyDescent="0.25">
      <c r="A36" s="1"/>
      <c r="B36" s="53"/>
      <c r="C36" s="53"/>
      <c r="D36" s="58"/>
    </row>
    <row r="37" spans="1:4" ht="15.75" x14ac:dyDescent="0.25">
      <c r="A37" s="1"/>
      <c r="B37" s="53" t="s">
        <v>90</v>
      </c>
      <c r="C37" s="53"/>
      <c r="D37" s="58"/>
    </row>
    <row r="38" spans="1:4" ht="15.75" x14ac:dyDescent="0.25">
      <c r="A38" s="1"/>
      <c r="B38" s="53"/>
      <c r="C38" s="53"/>
      <c r="D38" s="58"/>
    </row>
    <row r="39" spans="1:4" ht="15.75" x14ac:dyDescent="0.25">
      <c r="A39" s="1"/>
      <c r="B39" s="53"/>
      <c r="C39" s="53"/>
      <c r="D39" s="58"/>
    </row>
    <row r="40" spans="1:4" ht="15.75" x14ac:dyDescent="0.25">
      <c r="A40" s="1"/>
      <c r="B40" s="53"/>
      <c r="C40" s="53"/>
      <c r="D40" s="58"/>
    </row>
    <row r="41" spans="1:4" ht="15.75" x14ac:dyDescent="0.25">
      <c r="A41" s="1"/>
      <c r="B41" s="53"/>
      <c r="C41" s="53"/>
      <c r="D41" s="58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2022-03-10T12:39:59Z</dcterms:modified>
</cp:coreProperties>
</file>