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'1кв'!$A$1:$E$55</definedName>
    <definedName name="_xlnm.Print_Area" localSheetId="1">'2кв'!$A$1:$E$55</definedName>
    <definedName name="_xlnm.Print_Area" localSheetId="2">'3кв'!$A$1:$E$56</definedName>
    <definedName name="_xlnm.Print_Area" localSheetId="3">'4кв'!$A$1:$E$54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24" i="20" l="1"/>
  <c r="C30" i="20"/>
  <c r="C39" i="20" l="1"/>
  <c r="C28" i="20" l="1"/>
  <c r="C27" i="20"/>
  <c r="C25" i="20" s="1"/>
  <c r="D35" i="18"/>
  <c r="D34" i="17"/>
  <c r="D34" i="16"/>
  <c r="C19" i="20"/>
  <c r="C20" i="20"/>
  <c r="C21" i="20"/>
  <c r="C22" i="20"/>
  <c r="C23" i="20"/>
  <c r="B51" i="19"/>
  <c r="C12" i="20"/>
  <c r="C6" i="20"/>
  <c r="B52" i="19"/>
  <c r="C13" i="20" s="1"/>
  <c r="C14" i="20" s="1"/>
  <c r="B49" i="19"/>
  <c r="E23" i="19" l="1"/>
  <c r="C17" i="20" s="1"/>
  <c r="F20" i="19"/>
  <c r="E24" i="19" s="1"/>
  <c r="C18" i="20" s="1"/>
  <c r="E22" i="19" l="1"/>
  <c r="E34" i="18"/>
  <c r="E32" i="18"/>
  <c r="E31" i="18"/>
  <c r="B51" i="18"/>
  <c r="E23" i="18"/>
  <c r="B54" i="18"/>
  <c r="F20" i="18"/>
  <c r="E24" i="18" s="1"/>
  <c r="C16" i="20" l="1"/>
  <c r="C32" i="20" s="1"/>
  <c r="C33" i="20" s="1"/>
  <c r="E33" i="19"/>
  <c r="B53" i="19" s="1"/>
  <c r="B54" i="19" s="1"/>
  <c r="E22" i="18"/>
  <c r="E35" i="18" s="1"/>
  <c r="B55" i="18" s="1"/>
  <c r="B56" i="18" s="1"/>
  <c r="B52" i="17"/>
  <c r="B50" i="17"/>
  <c r="E34" i="17"/>
  <c r="E23" i="17"/>
  <c r="B53" i="17"/>
  <c r="E33" i="17"/>
  <c r="E32" i="17"/>
  <c r="E31" i="17"/>
  <c r="E30" i="17"/>
  <c r="F20" i="17"/>
  <c r="E24" i="17" s="1"/>
  <c r="E22" i="17" l="1"/>
  <c r="B54" i="17" s="1"/>
  <c r="B55" i="17" s="1"/>
  <c r="E34" i="16"/>
  <c r="E31" i="16"/>
  <c r="E32" i="16"/>
  <c r="E33" i="16"/>
  <c r="B53" i="16" l="1"/>
  <c r="E30" i="16"/>
  <c r="E23" i="16"/>
  <c r="F20" i="16"/>
  <c r="E24" i="16" s="1"/>
  <c r="E22" i="16" l="1"/>
  <c r="B54" i="16" l="1"/>
  <c r="B55" i="16" s="1"/>
</calcChain>
</file>

<file path=xl/sharedStrings.xml><?xml version="1.0" encoding="utf-8"?>
<sst xmlns="http://schemas.openxmlformats.org/spreadsheetml/2006/main" count="371" uniqueCount="134">
  <si>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</si>
  <si>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</si>
  <si>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</si>
  <si>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</si>
  <si>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</si>
  <si>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</si>
  <si>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</si>
  <si>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</si>
  <si>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</si>
  <si>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</si>
  <si>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</si>
  <si>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</si>
  <si>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</si>
  <si>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</si>
  <si>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</si>
  <si>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</si>
  <si>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</si>
  <si>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</si>
  <si>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</si>
  <si>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</si>
  <si>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</si>
  <si>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</si>
  <si>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</si>
  <si>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</si>
  <si>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</si>
  <si>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д. 17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</si>
  <si>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Шишкиной Ольги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</si>
  <si>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№13 от 05.03.2015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</si>
  <si>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</si>
  <si>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</si>
  <si>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</si>
  <si>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</si>
  <si>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</si>
  <si>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</si>
  <si>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Собственниеи МКД, в лице председателя совета дома Шишкиной О.В.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</si>
  <si>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</si>
  <si>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</si>
  <si>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</si>
  <si>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</si>
  <si>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Sдома=2433,3+215,2 (не жилые)=2648,5м2</t>
  </si>
  <si>
    <t>в т.ч. Оплачено + не жилые</t>
  </si>
  <si>
    <t>Работы по содержанию и тек. ремонту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</si>
  <si>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</si>
  <si>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</si>
  <si>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</si>
  <si>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ч/ч</t>
  </si>
  <si>
    <t>Услуги по содержанию многоквартирного дома</t>
  </si>
  <si>
    <t>март</t>
  </si>
  <si>
    <t xml:space="preserve">Оплачено за размещение оборудования ТТК </t>
  </si>
  <si>
    <t>Обработка подъездов хлорсодержащими растворами  протирка перил, почт.ящиков, замков ежедневно, опрыскивание 1 раз в неделю</t>
  </si>
  <si>
    <t xml:space="preserve">Дератизация и дезинсекция </t>
  </si>
  <si>
    <t>по заявке собственников</t>
  </si>
  <si>
    <t>Установка кодового замка</t>
  </si>
  <si>
    <t>за 1 квартал 2021 года</t>
  </si>
  <si>
    <t>"31" 03  2021 г.</t>
  </si>
  <si>
    <t>замена КНС стояка кв.34,37</t>
  </si>
  <si>
    <t>установка кодового замка</t>
  </si>
  <si>
    <t>прочистка вентканалов</t>
  </si>
  <si>
    <t>январь</t>
  </si>
  <si>
    <t xml:space="preserve">           2. Всего за период с "01" 01 2021 г. по "31" 03 2021 г. выполнено работ (оказано услуг) на общую сумму сто пятьдесят пять тысяч четыреста тридцать восемь рублей 72 копейки</t>
  </si>
  <si>
    <t>холодная вода на СОИ</t>
  </si>
  <si>
    <t>электроэнергия на СОИ</t>
  </si>
  <si>
    <t>водоотведение на СОИ</t>
  </si>
  <si>
    <t>Предъявлено населению 155490,27</t>
  </si>
  <si>
    <t>за 2 квартал 2021 года</t>
  </si>
  <si>
    <t>"30" 06 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</si>
  <si>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</si>
  <si>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</si>
  <si>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прочистка вентканала кв.52</t>
  </si>
  <si>
    <t>покраска бордюров</t>
  </si>
  <si>
    <t>ремонт кровли балкона кв.19</t>
  </si>
  <si>
    <t>регулировка доводчика</t>
  </si>
  <si>
    <t>апрель</t>
  </si>
  <si>
    <t>июнь</t>
  </si>
  <si>
    <t xml:space="preserve">           2. Всего за период с "01" 04 2021 г. по "30" 06 2021 г. выполнено работ (оказано услуг) на общую сумму сто пятьдесят три тысячи семьсот семнадцать рублей 47 копеек</t>
  </si>
  <si>
    <t>Предъявлено населению 155543,74</t>
  </si>
  <si>
    <t>Обработка подъездов хлорсодержащими растворами опрыскивание 1 раз в неделю</t>
  </si>
  <si>
    <t>за 3 квартал 2021 года</t>
  </si>
  <si>
    <t>"30" 09  2021 г.</t>
  </si>
  <si>
    <t>3 квартал</t>
  </si>
  <si>
    <t>замена кранов отопления (смета)</t>
  </si>
  <si>
    <t>ремонт кровли балкона кв.38</t>
  </si>
  <si>
    <t>обрезка,штукатурка,побелка крыльца</t>
  </si>
  <si>
    <t>Замена магистрали КНС (смета)</t>
  </si>
  <si>
    <t>ремонт отмостки возле скамеек</t>
  </si>
  <si>
    <t>июль</t>
  </si>
  <si>
    <t>август</t>
  </si>
  <si>
    <t>сентябрь</t>
  </si>
  <si>
    <t>Предъявлено населению 181472,95</t>
  </si>
  <si>
    <t xml:space="preserve">           2. Всего за период с "01" 07 2021 г. по "30" 09 2021 г. выполнено работ (оказано услуг) на общую сумму двести тринадцать тысяч сто девяносто два рубля 19 копеек</t>
  </si>
  <si>
    <t>за 4 квартал 2021 года</t>
  </si>
  <si>
    <t>"31" 12  2021 г.</t>
  </si>
  <si>
    <t>4 квартал</t>
  </si>
  <si>
    <t>ремонт подвальных окон (смета)</t>
  </si>
  <si>
    <t>устройство навесов на приямки (смета)</t>
  </si>
  <si>
    <t>декабрь</t>
  </si>
  <si>
    <t>октябрь</t>
  </si>
  <si>
    <t>Реконструкция узла  ОДПУ ХВС (смета )</t>
  </si>
  <si>
    <t>Предъявлено населению 180479,02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</si>
  <si>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</si>
  <si>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</si>
  <si>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</si>
  <si>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</si>
  <si>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</si>
  <si>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</si>
  <si>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ТТК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</si>
  <si>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</si>
  <si>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</si>
  <si>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</si>
  <si>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</si>
  <si>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</si>
  <si>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</si>
  <si>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</si>
  <si>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</si>
  <si>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</si>
  <si>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</si>
  <si>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</si>
  <si>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</si>
  <si>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ул.Линейная,17</t>
  </si>
  <si>
    <t>Начислено всего 671783,03</t>
  </si>
  <si>
    <t>* замена кранов отопления (смета)</t>
  </si>
  <si>
    <t>* замена магистрали КНС (смета)</t>
  </si>
  <si>
    <t>* ремонт подвальных окон (смета)</t>
  </si>
  <si>
    <t>* реконструкция узла ОДПУ ХВС (смета )</t>
  </si>
  <si>
    <t>* холодная вода на СОИ -3511,23</t>
  </si>
  <si>
    <t>* электроэнергия на СОИ-16356,82</t>
  </si>
  <si>
    <t>* водоотведение на СОИ- 5722,03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</si>
  <si>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</si>
  <si>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</si>
  <si>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</si>
  <si>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</si>
  <si>
    <t>Непредвиденные работы 53 ч/ч</t>
  </si>
  <si>
    <t xml:space="preserve">           2. Всего за период с "01" 10 2021 г. по "31" 12 2021 г. выполнено работ (оказано услуг) на общую сумму двести девять тысяч девятьсот пятьдесят три рубля 54 копейки</t>
  </si>
  <si>
    <t>* устройство навесов на приямки 2шт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</si>
</sst>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6" fontId="19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0" fontId="12" fillId="0" borderId="0" xfId="0" applyFont="1"/>
    <xf numFmtId="164" fontId="7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39" fontId="4" fillId="0" borderId="1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164" fontId="4" fillId="0" borderId="0" xfId="0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1" xfId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3" fillId="3" borderId="4" xfId="0" applyFont="1" applyFill="1" applyBorder="1" applyAlignment="1">
      <alignment wrapText="1"/>
    </xf>
    <xf numFmtId="0" fontId="13" fillId="0" borderId="4" xfId="0" applyFont="1" applyBorder="1"/>
    <xf numFmtId="0" fontId="13" fillId="3" borderId="4" xfId="0" applyFont="1" applyFill="1" applyBorder="1" applyAlignment="1"/>
    <xf numFmtId="0" fontId="13" fillId="0" borderId="4" xfId="0" applyFont="1" applyBorder="1" applyAlignment="1">
      <alignment horizontal="right"/>
    </xf>
    <xf numFmtId="0" fontId="13" fillId="2" borderId="4" xfId="0" applyFont="1" applyFill="1" applyBorder="1"/>
    <xf numFmtId="0" fontId="13" fillId="2" borderId="4" xfId="0" applyFont="1" applyFill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13" fillId="0" borderId="6" xfId="0" applyFont="1" applyBorder="1" applyAlignment="1"/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3" fontId="4" fillId="0" borderId="7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13" fillId="2" borderId="6" xfId="0" applyFont="1" applyFill="1" applyBorder="1"/>
    <xf numFmtId="0" fontId="13" fillId="0" borderId="8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9" xfId="0" applyFont="1" applyBorder="1" applyAlignment="1">
      <alignment horizontal="center"/>
    </xf>
    <xf numFmtId="0" fontId="13" fillId="2" borderId="1" xfId="0" applyFont="1" applyFill="1" applyBorder="1"/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view="pageBreakPreview" topLeftCell="A25" zoomScaleNormal="100" zoomScaleSheetLayoutView="100" workbookViewId="0">
      <selection activeCell="D35" sqref="D35"/>
    </sheetView>
  </sheetViews>
  <sheetFormatPr defaultColWidth="9.140625" defaultRowHeight="15" x14ac:dyDescent="0.25"/>
  <cols>
    <col min="1" max="1" width="33.42578125" style="2" customWidth="1"/>
    <col min="2" max="2" width="20.5703125" style="2" customWidth="1"/>
    <col min="3" max="3" width="15" style="2" customWidth="1"/>
    <col min="4" max="4" width="13.5703125" style="2" customWidth="1"/>
    <col min="5" max="5" width="14.140625" style="2" customWidth="1"/>
    <col min="6" max="6" width="9.140625" style="2"/>
    <col min="7" max="7" width="12.140625" style="2" bestFit="1" customWidth="1"/>
    <col min="8" max="8" width="15.5703125" style="2" customWidth="1"/>
    <col min="9" max="9" width="9.140625" style="2"/>
    <col min="10" max="10" width="12.140625" style="2" bestFit="1" customWidth="1"/>
    <col min="11" max="16384" width="9.140625" style="2"/>
  </cols>
  <sheetData>
    <row r="1" spans="1:5" ht="15.75" x14ac:dyDescent="0.25">
      <c r="A1" s="86" t="s">
        <v>11</v>
      </c>
      <c r="B1" s="86"/>
      <c r="C1" s="86"/>
      <c r="D1" s="86"/>
      <c r="E1" s="86"/>
    </row>
    <row r="2" spans="1:5" ht="32.25" customHeight="1" x14ac:dyDescent="0.25">
      <c r="A2" s="87" t="s">
        <v>12</v>
      </c>
      <c r="B2" s="88"/>
      <c r="C2" s="88"/>
      <c r="D2" s="88"/>
      <c r="E2" s="88"/>
    </row>
    <row r="3" spans="1:5" x14ac:dyDescent="0.25">
      <c r="A3" s="89" t="s">
        <v>53</v>
      </c>
      <c r="B3" s="89"/>
      <c r="C3" s="89"/>
      <c r="D3" s="89"/>
      <c r="E3" s="89"/>
    </row>
    <row r="4" spans="1:5" s="1" customFormat="1" ht="15.75" x14ac:dyDescent="0.25">
      <c r="A4" s="25" t="s">
        <v>13</v>
      </c>
      <c r="B4" s="4"/>
      <c r="C4" s="4"/>
      <c r="D4" s="94" t="s">
        <v>54</v>
      </c>
      <c r="E4" s="94"/>
    </row>
    <row r="5" spans="1:5" x14ac:dyDescent="0.25">
      <c r="A5" s="31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90" t="s">
        <v>26</v>
      </c>
      <c r="B9" s="90"/>
      <c r="C9" s="90"/>
      <c r="D9" s="90"/>
      <c r="E9" s="90"/>
    </row>
    <row r="10" spans="1:5" ht="26.25" customHeight="1" x14ac:dyDescent="0.25">
      <c r="A10" s="92" t="s">
        <v>14</v>
      </c>
      <c r="B10" s="93"/>
      <c r="C10" s="93"/>
      <c r="D10" s="93"/>
      <c r="E10" s="93"/>
    </row>
    <row r="11" spans="1:5" ht="30" customHeight="1" x14ac:dyDescent="0.25">
      <c r="A11" s="90" t="s">
        <v>27</v>
      </c>
      <c r="B11" s="90"/>
      <c r="C11" s="90"/>
      <c r="D11" s="90"/>
      <c r="E11" s="90"/>
    </row>
    <row r="12" spans="1:5" ht="18.75" customHeight="1" x14ac:dyDescent="0.25">
      <c r="A12" s="84" t="s">
        <v>15</v>
      </c>
      <c r="B12" s="85"/>
      <c r="C12" s="85"/>
      <c r="D12" s="85"/>
      <c r="E12" s="85"/>
    </row>
    <row r="13" spans="1:5" ht="15.75" customHeight="1" x14ac:dyDescent="0.25">
      <c r="A13" s="90" t="s">
        <v>22</v>
      </c>
      <c r="B13" s="90"/>
      <c r="C13" s="90"/>
      <c r="D13" s="90"/>
      <c r="E13" s="90"/>
    </row>
    <row r="14" spans="1:5" ht="16.5" customHeight="1" x14ac:dyDescent="0.25">
      <c r="A14" s="84" t="s">
        <v>2</v>
      </c>
      <c r="B14" s="85"/>
      <c r="C14" s="85"/>
      <c r="D14" s="85"/>
      <c r="E14" s="85"/>
    </row>
    <row r="15" spans="1:5" ht="18.75" customHeight="1" x14ac:dyDescent="0.25">
      <c r="A15" s="90" t="s">
        <v>23</v>
      </c>
      <c r="B15" s="90"/>
      <c r="C15" s="90"/>
      <c r="D15" s="90"/>
      <c r="E15" s="90"/>
    </row>
    <row r="16" spans="1:5" ht="15.75" customHeight="1" x14ac:dyDescent="0.25">
      <c r="A16" s="84" t="s">
        <v>16</v>
      </c>
      <c r="B16" s="85"/>
      <c r="C16" s="85"/>
      <c r="D16" s="85"/>
      <c r="E16" s="85"/>
    </row>
    <row r="17" spans="1:10" ht="33.75" customHeight="1" x14ac:dyDescent="0.25">
      <c r="A17" s="90" t="s">
        <v>17</v>
      </c>
      <c r="B17" s="90"/>
      <c r="C17" s="90"/>
      <c r="D17" s="90"/>
      <c r="E17" s="90"/>
    </row>
    <row r="18" spans="1:10" ht="52.15" customHeight="1" x14ac:dyDescent="0.25">
      <c r="A18" s="90" t="s">
        <v>28</v>
      </c>
      <c r="B18" s="90"/>
      <c r="C18" s="90"/>
      <c r="D18" s="90"/>
      <c r="E18" s="90"/>
    </row>
    <row r="19" spans="1:10" ht="36" customHeight="1" x14ac:dyDescent="0.25">
      <c r="A19" s="96" t="s">
        <v>29</v>
      </c>
      <c r="B19" s="96"/>
      <c r="C19" s="96"/>
      <c r="D19" s="96"/>
      <c r="E19" s="96"/>
    </row>
    <row r="20" spans="1:10" x14ac:dyDescent="0.25">
      <c r="A20" s="96"/>
      <c r="B20" s="96"/>
      <c r="C20" s="96"/>
      <c r="D20" s="96"/>
      <c r="E20" s="96"/>
      <c r="F20" s="2">
        <f>215.2+2433.3</f>
        <v>2648.5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4" t="s">
        <v>46</v>
      </c>
      <c r="B22" s="9" t="s">
        <v>44</v>
      </c>
      <c r="C22" s="3" t="s">
        <v>4</v>
      </c>
      <c r="D22" s="3">
        <v>12.88</v>
      </c>
      <c r="E22" s="8">
        <f>D22*F20*G20</f>
        <v>102338.04000000001</v>
      </c>
      <c r="G22" s="18"/>
      <c r="H22" s="18"/>
      <c r="J22" s="18"/>
    </row>
    <row r="23" spans="1:10" ht="75" x14ac:dyDescent="0.25">
      <c r="A23" s="7" t="s">
        <v>49</v>
      </c>
      <c r="B23" s="9" t="s">
        <v>31</v>
      </c>
      <c r="C23" s="3" t="s">
        <v>4</v>
      </c>
      <c r="D23" s="3"/>
      <c r="E23" s="8">
        <f>1647.12*3</f>
        <v>4941.3599999999997</v>
      </c>
      <c r="G23" s="18"/>
      <c r="H23" s="18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4.78</v>
      </c>
      <c r="E24" s="8">
        <f>D24*F20*G20</f>
        <v>37979.49</v>
      </c>
      <c r="G24" s="18"/>
      <c r="H24" s="18"/>
      <c r="J24" s="18"/>
    </row>
    <row r="25" spans="1:10" ht="25.5" x14ac:dyDescent="0.25">
      <c r="A25" s="7" t="s">
        <v>50</v>
      </c>
      <c r="B25" s="9" t="s">
        <v>51</v>
      </c>
      <c r="C25" s="3" t="s">
        <v>32</v>
      </c>
      <c r="D25" s="3"/>
      <c r="E25" s="8">
        <v>0</v>
      </c>
      <c r="G25" s="18"/>
      <c r="H25" s="18"/>
      <c r="J25" s="18"/>
    </row>
    <row r="26" spans="1:10" x14ac:dyDescent="0.25">
      <c r="A26" s="7" t="s">
        <v>60</v>
      </c>
      <c r="B26" s="9" t="s">
        <v>31</v>
      </c>
      <c r="C26" s="3" t="s">
        <v>32</v>
      </c>
      <c r="D26" s="3"/>
      <c r="E26" s="26">
        <v>0</v>
      </c>
      <c r="G26" s="18"/>
      <c r="H26" s="18"/>
      <c r="J26" s="18"/>
    </row>
    <row r="27" spans="1:10" x14ac:dyDescent="0.25">
      <c r="A27" s="7" t="s">
        <v>61</v>
      </c>
      <c r="B27" s="9" t="s">
        <v>31</v>
      </c>
      <c r="C27" s="3" t="s">
        <v>32</v>
      </c>
      <c r="D27" s="3"/>
      <c r="E27" s="26">
        <v>1611.96</v>
      </c>
      <c r="F27" s="29"/>
      <c r="G27" s="18"/>
      <c r="H27" s="18"/>
      <c r="J27" s="18"/>
    </row>
    <row r="28" spans="1:10" x14ac:dyDescent="0.25">
      <c r="A28" s="7" t="s">
        <v>62</v>
      </c>
      <c r="B28" s="9" t="s">
        <v>31</v>
      </c>
      <c r="C28" s="3" t="s">
        <v>32</v>
      </c>
      <c r="D28" s="3"/>
      <c r="E28" s="33">
        <v>1407.27</v>
      </c>
      <c r="G28" s="18"/>
      <c r="H28" s="18"/>
      <c r="J28" s="18"/>
    </row>
    <row r="29" spans="1:10" x14ac:dyDescent="0.25">
      <c r="A29" s="7" t="s">
        <v>36</v>
      </c>
      <c r="B29" s="9" t="s">
        <v>31</v>
      </c>
      <c r="C29" s="3" t="s">
        <v>32</v>
      </c>
      <c r="D29" s="3"/>
      <c r="E29" s="8">
        <v>3125.07</v>
      </c>
      <c r="G29" s="18"/>
      <c r="H29" s="18"/>
      <c r="J29" s="18"/>
    </row>
    <row r="30" spans="1:10" x14ac:dyDescent="0.25">
      <c r="A30" s="21" t="s">
        <v>52</v>
      </c>
      <c r="B30" s="22" t="s">
        <v>58</v>
      </c>
      <c r="C30" s="3" t="s">
        <v>45</v>
      </c>
      <c r="D30" s="22">
        <v>1</v>
      </c>
      <c r="E30" s="8">
        <f>D30*206.95</f>
        <v>206.95</v>
      </c>
      <c r="G30" s="18"/>
      <c r="H30" s="18"/>
      <c r="J30" s="18"/>
    </row>
    <row r="31" spans="1:10" x14ac:dyDescent="0.25">
      <c r="A31" s="21" t="s">
        <v>55</v>
      </c>
      <c r="B31" s="22" t="s">
        <v>47</v>
      </c>
      <c r="C31" s="3" t="s">
        <v>45</v>
      </c>
      <c r="D31" s="22">
        <v>16</v>
      </c>
      <c r="E31" s="8">
        <f t="shared" ref="E31:E33" si="0">D31*206.95</f>
        <v>3311.2</v>
      </c>
      <c r="G31" s="18"/>
      <c r="H31" s="18"/>
      <c r="J31" s="18"/>
    </row>
    <row r="32" spans="1:10" x14ac:dyDescent="0.25">
      <c r="A32" s="21" t="s">
        <v>56</v>
      </c>
      <c r="B32" s="22" t="s">
        <v>47</v>
      </c>
      <c r="C32" s="3" t="s">
        <v>45</v>
      </c>
      <c r="D32" s="22">
        <v>0.5</v>
      </c>
      <c r="E32" s="8">
        <f t="shared" si="0"/>
        <v>103.47499999999999</v>
      </c>
      <c r="G32" s="18"/>
      <c r="H32" s="18"/>
      <c r="J32" s="18"/>
    </row>
    <row r="33" spans="1:10" x14ac:dyDescent="0.25">
      <c r="A33" s="21" t="s">
        <v>57</v>
      </c>
      <c r="B33" s="22" t="s">
        <v>47</v>
      </c>
      <c r="C33" s="3" t="s">
        <v>45</v>
      </c>
      <c r="D33" s="22">
        <v>2</v>
      </c>
      <c r="E33" s="8">
        <f t="shared" si="0"/>
        <v>413.9</v>
      </c>
      <c r="G33" s="18"/>
      <c r="H33" s="18"/>
      <c r="J33" s="18"/>
    </row>
    <row r="34" spans="1:10" s="13" customFormat="1" ht="14.25" x14ac:dyDescent="0.2">
      <c r="A34" s="34" t="s">
        <v>30</v>
      </c>
      <c r="B34" s="10"/>
      <c r="C34" s="11"/>
      <c r="D34" s="28">
        <f>SUM(D30:D33)</f>
        <v>19.5</v>
      </c>
      <c r="E34" s="12">
        <f>SUM(E22:E33)</f>
        <v>155438.71500000003</v>
      </c>
    </row>
    <row r="36" spans="1:10" ht="33" customHeight="1" x14ac:dyDescent="0.25">
      <c r="A36" s="97" t="s">
        <v>59</v>
      </c>
      <c r="B36" s="97"/>
      <c r="C36" s="97"/>
      <c r="D36" s="97"/>
      <c r="E36" s="97"/>
    </row>
    <row r="37" spans="1:10" ht="30.6" customHeight="1" x14ac:dyDescent="0.25">
      <c r="A37" s="90" t="s">
        <v>21</v>
      </c>
      <c r="B37" s="90"/>
      <c r="C37" s="90"/>
      <c r="D37" s="90"/>
      <c r="E37" s="90"/>
    </row>
    <row r="38" spans="1:10" x14ac:dyDescent="0.25">
      <c r="A38" s="90" t="s">
        <v>20</v>
      </c>
      <c r="B38" s="90"/>
      <c r="C38" s="90"/>
      <c r="D38" s="90"/>
      <c r="E38" s="90"/>
      <c r="F38" s="13"/>
      <c r="G38" s="13"/>
      <c r="H38" s="14"/>
    </row>
    <row r="39" spans="1:10" x14ac:dyDescent="0.25">
      <c r="A39" s="90" t="s">
        <v>35</v>
      </c>
      <c r="B39" s="90"/>
      <c r="C39" s="90"/>
      <c r="D39" s="90"/>
      <c r="E39" s="90"/>
    </row>
    <row r="40" spans="1:10" x14ac:dyDescent="0.25">
      <c r="A40" s="90" t="s">
        <v>18</v>
      </c>
      <c r="B40" s="90"/>
      <c r="C40" s="90"/>
      <c r="D40" s="90"/>
      <c r="E40" s="90"/>
    </row>
    <row r="41" spans="1:10" x14ac:dyDescent="0.25">
      <c r="A41" s="95" t="s">
        <v>5</v>
      </c>
      <c r="B41" s="95"/>
      <c r="C41" s="95"/>
      <c r="D41" s="95"/>
      <c r="E41" s="95"/>
    </row>
    <row r="42" spans="1:10" x14ac:dyDescent="0.25">
      <c r="A42" s="90" t="s">
        <v>18</v>
      </c>
      <c r="B42" s="90"/>
      <c r="C42" s="90"/>
      <c r="D42" s="90"/>
      <c r="E42" s="90"/>
    </row>
    <row r="43" spans="1:10" x14ac:dyDescent="0.25">
      <c r="A43" s="98" t="s">
        <v>33</v>
      </c>
      <c r="B43" s="98"/>
      <c r="C43" s="98"/>
      <c r="D43" s="98"/>
      <c r="E43" s="5"/>
    </row>
    <row r="44" spans="1:10" x14ac:dyDescent="0.25">
      <c r="B44" s="99" t="s">
        <v>19</v>
      </c>
      <c r="C44" s="99"/>
      <c r="D44" s="99"/>
      <c r="E44" s="6" t="s">
        <v>6</v>
      </c>
    </row>
    <row r="45" spans="1:10" x14ac:dyDescent="0.25">
      <c r="A45" s="30"/>
      <c r="B45" s="30"/>
      <c r="C45" s="30"/>
      <c r="D45" s="30"/>
      <c r="E45" s="30"/>
    </row>
    <row r="46" spans="1:10" x14ac:dyDescent="0.25">
      <c r="A46" s="100" t="s">
        <v>34</v>
      </c>
      <c r="B46" s="100"/>
      <c r="C46" s="100"/>
      <c r="D46" s="100"/>
      <c r="E46" s="5"/>
    </row>
    <row r="47" spans="1:10" x14ac:dyDescent="0.25">
      <c r="B47" s="101" t="s">
        <v>19</v>
      </c>
      <c r="C47" s="101"/>
      <c r="D47" s="101"/>
      <c r="E47" s="6" t="s">
        <v>6</v>
      </c>
    </row>
    <row r="48" spans="1:10" x14ac:dyDescent="0.25">
      <c r="A48" s="2" t="s">
        <v>39</v>
      </c>
    </row>
    <row r="49" spans="1:2" x14ac:dyDescent="0.25">
      <c r="A49" s="13" t="s">
        <v>37</v>
      </c>
    </row>
    <row r="50" spans="1:2" x14ac:dyDescent="0.25">
      <c r="A50" s="2" t="s">
        <v>43</v>
      </c>
      <c r="B50" s="16">
        <v>13312.09</v>
      </c>
    </row>
    <row r="51" spans="1:2" ht="31.5" x14ac:dyDescent="0.25">
      <c r="A51" s="19" t="s">
        <v>63</v>
      </c>
      <c r="B51" s="17"/>
    </row>
    <row r="52" spans="1:2" x14ac:dyDescent="0.25">
      <c r="A52" s="2" t="s">
        <v>40</v>
      </c>
      <c r="B52" s="17">
        <v>155098.85999999999</v>
      </c>
    </row>
    <row r="53" spans="1:2" ht="30" x14ac:dyDescent="0.25">
      <c r="A53" s="27" t="s">
        <v>48</v>
      </c>
      <c r="B53" s="17">
        <f>3*300</f>
        <v>900</v>
      </c>
    </row>
    <row r="54" spans="1:2" ht="30" x14ac:dyDescent="0.25">
      <c r="A54" s="32" t="s">
        <v>41</v>
      </c>
      <c r="B54" s="17">
        <f>E34</f>
        <v>155438.71500000003</v>
      </c>
    </row>
    <row r="55" spans="1:2" x14ac:dyDescent="0.25">
      <c r="A55" s="15" t="s">
        <v>38</v>
      </c>
      <c r="B55" s="20">
        <f>B50+B52+B53-B54</f>
        <v>13872.234999999957</v>
      </c>
    </row>
    <row r="62" spans="1:2" x14ac:dyDescent="0.25">
      <c r="B62" s="23"/>
    </row>
  </sheetData>
  <mergeCells count="30">
    <mergeCell ref="A42:E42"/>
    <mergeCell ref="A43:D43"/>
    <mergeCell ref="B44:D44"/>
    <mergeCell ref="A46:D46"/>
    <mergeCell ref="B47:D47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view="pageBreakPreview" topLeftCell="A23" zoomScaleNormal="100" zoomScaleSheetLayoutView="100" workbookViewId="0">
      <selection activeCell="A39" sqref="A39:E39"/>
    </sheetView>
  </sheetViews>
  <sheetFormatPr defaultColWidth="9.140625" defaultRowHeight="15" x14ac:dyDescent="0.25"/>
  <cols>
    <col min="1" max="1" width="33.42578125" style="2" customWidth="1"/>
    <col min="2" max="2" width="20.5703125" style="2" customWidth="1"/>
    <col min="3" max="3" width="15" style="2" customWidth="1"/>
    <col min="4" max="4" width="13.5703125" style="2" customWidth="1"/>
    <col min="5" max="5" width="14.140625" style="2" customWidth="1"/>
    <col min="6" max="6" width="9.140625" style="2"/>
    <col min="7" max="7" width="12.140625" style="2" bestFit="1" customWidth="1"/>
    <col min="8" max="8" width="15.5703125" style="2" customWidth="1"/>
    <col min="9" max="9" width="9.140625" style="2"/>
    <col min="10" max="10" width="12.140625" style="2" bestFit="1" customWidth="1"/>
    <col min="11" max="16384" width="9.140625" style="2"/>
  </cols>
  <sheetData>
    <row r="1" spans="1:5" ht="15.75" x14ac:dyDescent="0.25">
      <c r="A1" s="86" t="s">
        <v>11</v>
      </c>
      <c r="B1" s="86"/>
      <c r="C1" s="86"/>
      <c r="D1" s="86"/>
      <c r="E1" s="86"/>
    </row>
    <row r="2" spans="1:5" ht="32.25" customHeight="1" x14ac:dyDescent="0.25">
      <c r="A2" s="87" t="s">
        <v>12</v>
      </c>
      <c r="B2" s="88"/>
      <c r="C2" s="88"/>
      <c r="D2" s="88"/>
      <c r="E2" s="88"/>
    </row>
    <row r="3" spans="1:5" x14ac:dyDescent="0.25">
      <c r="A3" s="89" t="s">
        <v>64</v>
      </c>
      <c r="B3" s="89"/>
      <c r="C3" s="89"/>
      <c r="D3" s="89"/>
      <c r="E3" s="89"/>
    </row>
    <row r="4" spans="1:5" s="1" customFormat="1" ht="15.6" customHeight="1" x14ac:dyDescent="0.25">
      <c r="A4" s="25" t="s">
        <v>13</v>
      </c>
      <c r="B4" s="4"/>
      <c r="C4" s="4"/>
      <c r="D4" s="4"/>
      <c r="E4" s="38" t="s">
        <v>65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90" t="s">
        <v>26</v>
      </c>
      <c r="B9" s="90"/>
      <c r="C9" s="90"/>
      <c r="D9" s="90"/>
      <c r="E9" s="90"/>
    </row>
    <row r="10" spans="1:5" ht="26.25" customHeight="1" x14ac:dyDescent="0.25">
      <c r="A10" s="92" t="s">
        <v>14</v>
      </c>
      <c r="B10" s="93"/>
      <c r="C10" s="93"/>
      <c r="D10" s="93"/>
      <c r="E10" s="93"/>
    </row>
    <row r="11" spans="1:5" ht="30" customHeight="1" x14ac:dyDescent="0.25">
      <c r="A11" s="90" t="s">
        <v>27</v>
      </c>
      <c r="B11" s="90"/>
      <c r="C11" s="90"/>
      <c r="D11" s="90"/>
      <c r="E11" s="90"/>
    </row>
    <row r="12" spans="1:5" ht="18.75" customHeight="1" x14ac:dyDescent="0.25">
      <c r="A12" s="84" t="s">
        <v>15</v>
      </c>
      <c r="B12" s="85"/>
      <c r="C12" s="85"/>
      <c r="D12" s="85"/>
      <c r="E12" s="85"/>
    </row>
    <row r="13" spans="1:5" ht="15.75" customHeight="1" x14ac:dyDescent="0.25">
      <c r="A13" s="90" t="s">
        <v>22</v>
      </c>
      <c r="B13" s="90"/>
      <c r="C13" s="90"/>
      <c r="D13" s="90"/>
      <c r="E13" s="90"/>
    </row>
    <row r="14" spans="1:5" ht="16.5" customHeight="1" x14ac:dyDescent="0.25">
      <c r="A14" s="84" t="s">
        <v>2</v>
      </c>
      <c r="B14" s="85"/>
      <c r="C14" s="85"/>
      <c r="D14" s="85"/>
      <c r="E14" s="85"/>
    </row>
    <row r="15" spans="1:5" ht="18.75" customHeight="1" x14ac:dyDescent="0.25">
      <c r="A15" s="90" t="s">
        <v>23</v>
      </c>
      <c r="B15" s="90"/>
      <c r="C15" s="90"/>
      <c r="D15" s="90"/>
      <c r="E15" s="90"/>
    </row>
    <row r="16" spans="1:5" ht="15.75" customHeight="1" x14ac:dyDescent="0.25">
      <c r="A16" s="84" t="s">
        <v>16</v>
      </c>
      <c r="B16" s="85"/>
      <c r="C16" s="85"/>
      <c r="D16" s="85"/>
      <c r="E16" s="85"/>
    </row>
    <row r="17" spans="1:10" ht="33.75" customHeight="1" x14ac:dyDescent="0.25">
      <c r="A17" s="90" t="s">
        <v>17</v>
      </c>
      <c r="B17" s="90"/>
      <c r="C17" s="90"/>
      <c r="D17" s="90"/>
      <c r="E17" s="90"/>
    </row>
    <row r="18" spans="1:10" ht="52.15" customHeight="1" x14ac:dyDescent="0.25">
      <c r="A18" s="90" t="s">
        <v>28</v>
      </c>
      <c r="B18" s="90"/>
      <c r="C18" s="90"/>
      <c r="D18" s="90"/>
      <c r="E18" s="90"/>
    </row>
    <row r="19" spans="1:10" ht="36" customHeight="1" x14ac:dyDescent="0.25">
      <c r="A19" s="96" t="s">
        <v>29</v>
      </c>
      <c r="B19" s="96"/>
      <c r="C19" s="96"/>
      <c r="D19" s="96"/>
      <c r="E19" s="96"/>
    </row>
    <row r="20" spans="1:10" x14ac:dyDescent="0.25">
      <c r="A20" s="96"/>
      <c r="B20" s="96"/>
      <c r="C20" s="96"/>
      <c r="D20" s="96"/>
      <c r="E20" s="96"/>
      <c r="F20" s="2">
        <f>215.2+2433.3</f>
        <v>2648.5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4" t="s">
        <v>46</v>
      </c>
      <c r="B22" s="9" t="s">
        <v>44</v>
      </c>
      <c r="C22" s="3" t="s">
        <v>4</v>
      </c>
      <c r="D22" s="3">
        <v>12.88</v>
      </c>
      <c r="E22" s="8">
        <f>D22*F20*G20</f>
        <v>102338.04000000001</v>
      </c>
      <c r="G22" s="18"/>
      <c r="H22" s="18"/>
      <c r="J22" s="18"/>
    </row>
    <row r="23" spans="1:10" ht="60" x14ac:dyDescent="0.25">
      <c r="A23" s="7" t="s">
        <v>66</v>
      </c>
      <c r="B23" s="9" t="s">
        <v>67</v>
      </c>
      <c r="C23" s="3" t="s">
        <v>4</v>
      </c>
      <c r="D23" s="3"/>
      <c r="E23" s="8">
        <f>1647.12*2</f>
        <v>3294.24</v>
      </c>
      <c r="G23" s="18"/>
      <c r="H23" s="18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4.78</v>
      </c>
      <c r="E24" s="8">
        <f>D24*F20*G20</f>
        <v>37979.49</v>
      </c>
      <c r="G24" s="18"/>
      <c r="H24" s="18"/>
      <c r="J24" s="18"/>
    </row>
    <row r="25" spans="1:10" ht="25.5" x14ac:dyDescent="0.25">
      <c r="A25" s="7" t="s">
        <v>50</v>
      </c>
      <c r="B25" s="9" t="s">
        <v>51</v>
      </c>
      <c r="C25" s="3" t="s">
        <v>32</v>
      </c>
      <c r="D25" s="3"/>
      <c r="E25" s="8">
        <v>0</v>
      </c>
      <c r="G25" s="18"/>
      <c r="H25" s="18"/>
      <c r="J25" s="18"/>
    </row>
    <row r="26" spans="1:10" x14ac:dyDescent="0.25">
      <c r="A26" s="7" t="s">
        <v>60</v>
      </c>
      <c r="B26" s="9" t="s">
        <v>67</v>
      </c>
      <c r="C26" s="3" t="s">
        <v>32</v>
      </c>
      <c r="D26" s="3"/>
      <c r="E26" s="26">
        <v>0</v>
      </c>
      <c r="G26" s="18"/>
      <c r="H26" s="18"/>
      <c r="J26" s="18"/>
    </row>
    <row r="27" spans="1:10" x14ac:dyDescent="0.25">
      <c r="A27" s="7" t="s">
        <v>61</v>
      </c>
      <c r="B27" s="9" t="s">
        <v>67</v>
      </c>
      <c r="C27" s="3" t="s">
        <v>32</v>
      </c>
      <c r="D27" s="3"/>
      <c r="E27" s="26">
        <v>3656.2</v>
      </c>
      <c r="F27" s="29"/>
      <c r="G27" s="18"/>
      <c r="H27" s="18"/>
      <c r="J27" s="18"/>
    </row>
    <row r="28" spans="1:10" x14ac:dyDescent="0.25">
      <c r="A28" s="7" t="s">
        <v>62</v>
      </c>
      <c r="B28" s="9" t="s">
        <v>67</v>
      </c>
      <c r="C28" s="3" t="s">
        <v>32</v>
      </c>
      <c r="D28" s="3"/>
      <c r="E28" s="33">
        <v>1407.27</v>
      </c>
      <c r="G28" s="18"/>
      <c r="H28" s="18"/>
      <c r="J28" s="18"/>
    </row>
    <row r="29" spans="1:10" x14ac:dyDescent="0.25">
      <c r="A29" s="7" t="s">
        <v>36</v>
      </c>
      <c r="B29" s="9" t="s">
        <v>67</v>
      </c>
      <c r="C29" s="3" t="s">
        <v>32</v>
      </c>
      <c r="D29" s="3"/>
      <c r="E29" s="8">
        <v>2558.83</v>
      </c>
      <c r="G29" s="18"/>
      <c r="H29" s="18"/>
      <c r="J29" s="18"/>
    </row>
    <row r="30" spans="1:10" x14ac:dyDescent="0.25">
      <c r="A30" s="21" t="s">
        <v>68</v>
      </c>
      <c r="B30" s="22" t="s">
        <v>72</v>
      </c>
      <c r="C30" s="3" t="s">
        <v>45</v>
      </c>
      <c r="D30" s="44">
        <v>2</v>
      </c>
      <c r="E30" s="8">
        <f>D30*206.95</f>
        <v>413.9</v>
      </c>
      <c r="G30" s="18"/>
      <c r="H30" s="18"/>
      <c r="J30" s="18"/>
    </row>
    <row r="31" spans="1:10" x14ac:dyDescent="0.25">
      <c r="A31" s="21" t="s">
        <v>69</v>
      </c>
      <c r="B31" s="22" t="s">
        <v>72</v>
      </c>
      <c r="C31" s="3" t="s">
        <v>45</v>
      </c>
      <c r="D31" s="44">
        <v>6</v>
      </c>
      <c r="E31" s="8">
        <f t="shared" ref="E31:E33" si="0">D31*206.95</f>
        <v>1241.6999999999998</v>
      </c>
      <c r="G31" s="18"/>
      <c r="H31" s="18"/>
      <c r="J31" s="18"/>
    </row>
    <row r="32" spans="1:10" x14ac:dyDescent="0.25">
      <c r="A32" s="43" t="s">
        <v>70</v>
      </c>
      <c r="B32" s="22" t="s">
        <v>73</v>
      </c>
      <c r="C32" s="3" t="s">
        <v>45</v>
      </c>
      <c r="D32" s="45">
        <v>2</v>
      </c>
      <c r="E32" s="8">
        <f t="shared" si="0"/>
        <v>413.9</v>
      </c>
      <c r="G32" s="18"/>
      <c r="H32" s="18"/>
      <c r="J32" s="18"/>
    </row>
    <row r="33" spans="1:10" x14ac:dyDescent="0.25">
      <c r="A33" s="21" t="s">
        <v>71</v>
      </c>
      <c r="B33" s="22" t="s">
        <v>73</v>
      </c>
      <c r="C33" s="3" t="s">
        <v>45</v>
      </c>
      <c r="D33" s="46">
        <v>2</v>
      </c>
      <c r="E33" s="8">
        <f t="shared" si="0"/>
        <v>413.9</v>
      </c>
      <c r="G33" s="18"/>
      <c r="H33" s="18"/>
      <c r="J33" s="18"/>
    </row>
    <row r="34" spans="1:10" s="13" customFormat="1" ht="14.25" x14ac:dyDescent="0.2">
      <c r="A34" s="34" t="s">
        <v>30</v>
      </c>
      <c r="B34" s="10"/>
      <c r="C34" s="11"/>
      <c r="D34" s="28">
        <f>SUM(D30:D33)</f>
        <v>12</v>
      </c>
      <c r="E34" s="12">
        <f>SUM(E22:E33)</f>
        <v>153717.47</v>
      </c>
    </row>
    <row r="36" spans="1:10" ht="33" customHeight="1" x14ac:dyDescent="0.25">
      <c r="A36" s="97" t="s">
        <v>74</v>
      </c>
      <c r="B36" s="97"/>
      <c r="C36" s="97"/>
      <c r="D36" s="97"/>
      <c r="E36" s="97"/>
    </row>
    <row r="37" spans="1:10" ht="30.6" customHeight="1" x14ac:dyDescent="0.25">
      <c r="A37" s="90" t="s">
        <v>21</v>
      </c>
      <c r="B37" s="90"/>
      <c r="C37" s="90"/>
      <c r="D37" s="90"/>
      <c r="E37" s="90"/>
    </row>
    <row r="38" spans="1:10" x14ac:dyDescent="0.25">
      <c r="A38" s="90" t="s">
        <v>20</v>
      </c>
      <c r="B38" s="90"/>
      <c r="C38" s="90"/>
      <c r="D38" s="90"/>
      <c r="E38" s="90"/>
      <c r="F38" s="13"/>
      <c r="G38" s="13"/>
      <c r="H38" s="14"/>
    </row>
    <row r="39" spans="1:10" x14ac:dyDescent="0.25">
      <c r="A39" s="90" t="s">
        <v>35</v>
      </c>
      <c r="B39" s="90"/>
      <c r="C39" s="90"/>
      <c r="D39" s="90"/>
      <c r="E39" s="90"/>
    </row>
    <row r="40" spans="1:10" x14ac:dyDescent="0.25">
      <c r="A40" s="90" t="s">
        <v>18</v>
      </c>
      <c r="B40" s="90"/>
      <c r="C40" s="90"/>
      <c r="D40" s="90"/>
      <c r="E40" s="90"/>
    </row>
    <row r="41" spans="1:10" x14ac:dyDescent="0.25">
      <c r="A41" s="95" t="s">
        <v>5</v>
      </c>
      <c r="B41" s="95"/>
      <c r="C41" s="95"/>
      <c r="D41" s="95"/>
      <c r="E41" s="95"/>
    </row>
    <row r="42" spans="1:10" x14ac:dyDescent="0.25">
      <c r="A42" s="90" t="s">
        <v>18</v>
      </c>
      <c r="B42" s="90"/>
      <c r="C42" s="90"/>
      <c r="D42" s="90"/>
      <c r="E42" s="90"/>
    </row>
    <row r="43" spans="1:10" x14ac:dyDescent="0.25">
      <c r="A43" s="98" t="s">
        <v>33</v>
      </c>
      <c r="B43" s="98"/>
      <c r="C43" s="98"/>
      <c r="D43" s="98"/>
      <c r="E43" s="5"/>
    </row>
    <row r="44" spans="1:10" x14ac:dyDescent="0.25">
      <c r="B44" s="99" t="s">
        <v>19</v>
      </c>
      <c r="C44" s="99"/>
      <c r="D44" s="99"/>
      <c r="E44" s="6" t="s">
        <v>6</v>
      </c>
    </row>
    <row r="45" spans="1:10" x14ac:dyDescent="0.25">
      <c r="A45" s="35"/>
      <c r="B45" s="35"/>
      <c r="C45" s="35"/>
      <c r="D45" s="35"/>
      <c r="E45" s="35"/>
    </row>
    <row r="46" spans="1:10" x14ac:dyDescent="0.25">
      <c r="A46" s="100" t="s">
        <v>34</v>
      </c>
      <c r="B46" s="100"/>
      <c r="C46" s="100"/>
      <c r="D46" s="100"/>
      <c r="E46" s="5"/>
    </row>
    <row r="47" spans="1:10" x14ac:dyDescent="0.25">
      <c r="B47" s="101" t="s">
        <v>19</v>
      </c>
      <c r="C47" s="101"/>
      <c r="D47" s="101"/>
      <c r="E47" s="6" t="s">
        <v>6</v>
      </c>
    </row>
    <row r="48" spans="1:10" x14ac:dyDescent="0.25">
      <c r="A48" s="2" t="s">
        <v>39</v>
      </c>
    </row>
    <row r="49" spans="1:2" x14ac:dyDescent="0.25">
      <c r="A49" s="13" t="s">
        <v>37</v>
      </c>
    </row>
    <row r="50" spans="1:2" x14ac:dyDescent="0.25">
      <c r="A50" s="2" t="s">
        <v>43</v>
      </c>
      <c r="B50" s="16">
        <f>'1кв'!B55</f>
        <v>13872.234999999957</v>
      </c>
    </row>
    <row r="51" spans="1:2" ht="31.5" x14ac:dyDescent="0.25">
      <c r="A51" s="19" t="s">
        <v>75</v>
      </c>
      <c r="B51" s="17"/>
    </row>
    <row r="52" spans="1:2" x14ac:dyDescent="0.25">
      <c r="A52" s="2" t="s">
        <v>40</v>
      </c>
      <c r="B52" s="17">
        <f>158179.69-53.99</f>
        <v>158125.70000000001</v>
      </c>
    </row>
    <row r="53" spans="1:2" ht="30" x14ac:dyDescent="0.25">
      <c r="A53" s="27" t="s">
        <v>48</v>
      </c>
      <c r="B53" s="17">
        <f>3*300</f>
        <v>900</v>
      </c>
    </row>
    <row r="54" spans="1:2" ht="30" x14ac:dyDescent="0.25">
      <c r="A54" s="37" t="s">
        <v>41</v>
      </c>
      <c r="B54" s="17">
        <f>E34</f>
        <v>153717.47</v>
      </c>
    </row>
    <row r="55" spans="1:2" x14ac:dyDescent="0.25">
      <c r="A55" s="15" t="s">
        <v>38</v>
      </c>
      <c r="B55" s="20">
        <f>B50+B52+B53-B54</f>
        <v>19180.464999999967</v>
      </c>
    </row>
    <row r="62" spans="1:2" x14ac:dyDescent="0.25">
      <c r="B62" s="23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D43"/>
    <mergeCell ref="B44:D44"/>
    <mergeCell ref="A46:D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topLeftCell="A34" zoomScaleNormal="100" zoomScaleSheetLayoutView="100" workbookViewId="0">
      <selection activeCell="H36" sqref="H36"/>
    </sheetView>
  </sheetViews>
  <sheetFormatPr defaultColWidth="9.140625" defaultRowHeight="15" x14ac:dyDescent="0.25"/>
  <cols>
    <col min="1" max="1" width="33.42578125" style="2" customWidth="1"/>
    <col min="2" max="2" width="20.5703125" style="2" customWidth="1"/>
    <col min="3" max="3" width="15" style="2" customWidth="1"/>
    <col min="4" max="4" width="13.5703125" style="2" customWidth="1"/>
    <col min="5" max="5" width="14.140625" style="2" customWidth="1"/>
    <col min="6" max="6" width="9.140625" style="2"/>
    <col min="7" max="7" width="12.140625" style="2" bestFit="1" customWidth="1"/>
    <col min="8" max="8" width="15.5703125" style="2" customWidth="1"/>
    <col min="9" max="9" width="9.140625" style="2"/>
    <col min="10" max="10" width="12.140625" style="2" bestFit="1" customWidth="1"/>
    <col min="11" max="16384" width="9.140625" style="2"/>
  </cols>
  <sheetData>
    <row r="1" spans="1:5" ht="15.75" x14ac:dyDescent="0.25">
      <c r="A1" s="86" t="s">
        <v>11</v>
      </c>
      <c r="B1" s="86"/>
      <c r="C1" s="86"/>
      <c r="D1" s="86"/>
      <c r="E1" s="86"/>
    </row>
    <row r="2" spans="1:5" ht="32.25" customHeight="1" x14ac:dyDescent="0.25">
      <c r="A2" s="87" t="s">
        <v>12</v>
      </c>
      <c r="B2" s="88"/>
      <c r="C2" s="88"/>
      <c r="D2" s="88"/>
      <c r="E2" s="88"/>
    </row>
    <row r="3" spans="1:5" x14ac:dyDescent="0.25">
      <c r="A3" s="89" t="s">
        <v>77</v>
      </c>
      <c r="B3" s="89"/>
      <c r="C3" s="89"/>
      <c r="D3" s="89"/>
      <c r="E3" s="89"/>
    </row>
    <row r="4" spans="1:5" s="1" customFormat="1" ht="15.6" customHeight="1" x14ac:dyDescent="0.25">
      <c r="A4" s="25" t="s">
        <v>13</v>
      </c>
      <c r="B4" s="4"/>
      <c r="C4" s="4"/>
      <c r="D4" s="4"/>
      <c r="E4" s="42" t="s">
        <v>78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90" t="s">
        <v>26</v>
      </c>
      <c r="B9" s="90"/>
      <c r="C9" s="90"/>
      <c r="D9" s="90"/>
      <c r="E9" s="90"/>
    </row>
    <row r="10" spans="1:5" ht="26.25" customHeight="1" x14ac:dyDescent="0.25">
      <c r="A10" s="92" t="s">
        <v>14</v>
      </c>
      <c r="B10" s="93"/>
      <c r="C10" s="93"/>
      <c r="D10" s="93"/>
      <c r="E10" s="93"/>
    </row>
    <row r="11" spans="1:5" ht="30" customHeight="1" x14ac:dyDescent="0.25">
      <c r="A11" s="90" t="s">
        <v>27</v>
      </c>
      <c r="B11" s="90"/>
      <c r="C11" s="90"/>
      <c r="D11" s="90"/>
      <c r="E11" s="90"/>
    </row>
    <row r="12" spans="1:5" ht="18.75" customHeight="1" x14ac:dyDescent="0.25">
      <c r="A12" s="84" t="s">
        <v>15</v>
      </c>
      <c r="B12" s="85"/>
      <c r="C12" s="85"/>
      <c r="D12" s="85"/>
      <c r="E12" s="85"/>
    </row>
    <row r="13" spans="1:5" ht="15.75" customHeight="1" x14ac:dyDescent="0.25">
      <c r="A13" s="90" t="s">
        <v>22</v>
      </c>
      <c r="B13" s="90"/>
      <c r="C13" s="90"/>
      <c r="D13" s="90"/>
      <c r="E13" s="90"/>
    </row>
    <row r="14" spans="1:5" ht="16.5" customHeight="1" x14ac:dyDescent="0.25">
      <c r="A14" s="84" t="s">
        <v>2</v>
      </c>
      <c r="B14" s="85"/>
      <c r="C14" s="85"/>
      <c r="D14" s="85"/>
      <c r="E14" s="85"/>
    </row>
    <row r="15" spans="1:5" ht="18.75" customHeight="1" x14ac:dyDescent="0.25">
      <c r="A15" s="90" t="s">
        <v>23</v>
      </c>
      <c r="B15" s="90"/>
      <c r="C15" s="90"/>
      <c r="D15" s="90"/>
      <c r="E15" s="90"/>
    </row>
    <row r="16" spans="1:5" ht="15.75" customHeight="1" x14ac:dyDescent="0.25">
      <c r="A16" s="84" t="s">
        <v>16</v>
      </c>
      <c r="B16" s="85"/>
      <c r="C16" s="85"/>
      <c r="D16" s="85"/>
      <c r="E16" s="85"/>
    </row>
    <row r="17" spans="1:10" ht="33.75" customHeight="1" x14ac:dyDescent="0.25">
      <c r="A17" s="90" t="s">
        <v>17</v>
      </c>
      <c r="B17" s="90"/>
      <c r="C17" s="90"/>
      <c r="D17" s="90"/>
      <c r="E17" s="90"/>
    </row>
    <row r="18" spans="1:10" ht="66.75" customHeight="1" x14ac:dyDescent="0.25">
      <c r="A18" s="90" t="s">
        <v>28</v>
      </c>
      <c r="B18" s="90"/>
      <c r="C18" s="90"/>
      <c r="D18" s="90"/>
      <c r="E18" s="90"/>
    </row>
    <row r="19" spans="1:10" ht="36" customHeight="1" x14ac:dyDescent="0.25">
      <c r="A19" s="96" t="s">
        <v>29</v>
      </c>
      <c r="B19" s="96"/>
      <c r="C19" s="96"/>
      <c r="D19" s="96"/>
      <c r="E19" s="96"/>
    </row>
    <row r="20" spans="1:10" x14ac:dyDescent="0.25">
      <c r="A20" s="96"/>
      <c r="B20" s="96"/>
      <c r="C20" s="96"/>
      <c r="D20" s="96"/>
      <c r="E20" s="96"/>
      <c r="F20" s="2">
        <f>215.2+2433.3</f>
        <v>2648.5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4" t="s">
        <v>46</v>
      </c>
      <c r="B22" s="9" t="s">
        <v>44</v>
      </c>
      <c r="C22" s="3" t="s">
        <v>4</v>
      </c>
      <c r="D22" s="3">
        <v>13.65</v>
      </c>
      <c r="E22" s="8">
        <f>D22*F20*G20</f>
        <v>108456.07500000001</v>
      </c>
      <c r="G22" s="18"/>
      <c r="H22" s="18"/>
      <c r="J22" s="18"/>
    </row>
    <row r="23" spans="1:10" ht="45" x14ac:dyDescent="0.25">
      <c r="A23" s="7" t="s">
        <v>76</v>
      </c>
      <c r="B23" s="9" t="s">
        <v>79</v>
      </c>
      <c r="C23" s="3" t="s">
        <v>4</v>
      </c>
      <c r="D23" s="3"/>
      <c r="E23" s="8">
        <f>1647.12*3</f>
        <v>4941.3599999999997</v>
      </c>
      <c r="G23" s="18"/>
      <c r="H23" s="18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5</v>
      </c>
      <c r="E24" s="8">
        <f>D24*F20*G20</f>
        <v>39727.5</v>
      </c>
      <c r="G24" s="18"/>
      <c r="H24" s="18"/>
      <c r="J24" s="18"/>
    </row>
    <row r="25" spans="1:10" ht="25.5" x14ac:dyDescent="0.25">
      <c r="A25" s="7" t="s">
        <v>50</v>
      </c>
      <c r="B25" s="9" t="s">
        <v>51</v>
      </c>
      <c r="C25" s="3" t="s">
        <v>32</v>
      </c>
      <c r="D25" s="3"/>
      <c r="E25" s="8">
        <v>644.96</v>
      </c>
      <c r="G25" s="18"/>
      <c r="H25" s="18"/>
      <c r="J25" s="18"/>
    </row>
    <row r="26" spans="1:10" x14ac:dyDescent="0.25">
      <c r="A26" s="7" t="s">
        <v>60</v>
      </c>
      <c r="B26" s="9" t="s">
        <v>79</v>
      </c>
      <c r="C26" s="3" t="s">
        <v>32</v>
      </c>
      <c r="D26" s="3"/>
      <c r="E26" s="26">
        <v>1854.9</v>
      </c>
      <c r="G26" s="18"/>
      <c r="H26" s="18"/>
      <c r="J26" s="18"/>
    </row>
    <row r="27" spans="1:10" x14ac:dyDescent="0.25">
      <c r="A27" s="7" t="s">
        <v>61</v>
      </c>
      <c r="B27" s="9" t="s">
        <v>79</v>
      </c>
      <c r="C27" s="3" t="s">
        <v>32</v>
      </c>
      <c r="D27" s="3"/>
      <c r="E27" s="26">
        <v>5350.88</v>
      </c>
      <c r="F27" s="29"/>
      <c r="G27" s="18"/>
      <c r="H27" s="18"/>
      <c r="J27" s="18"/>
    </row>
    <row r="28" spans="1:10" x14ac:dyDescent="0.25">
      <c r="A28" s="7" t="s">
        <v>62</v>
      </c>
      <c r="B28" s="9" t="s">
        <v>79</v>
      </c>
      <c r="C28" s="3" t="s">
        <v>32</v>
      </c>
      <c r="D28" s="3"/>
      <c r="E28" s="33">
        <v>1454.07</v>
      </c>
      <c r="G28" s="18"/>
      <c r="H28" s="18"/>
      <c r="J28" s="18"/>
    </row>
    <row r="29" spans="1:10" x14ac:dyDescent="0.25">
      <c r="A29" s="7" t="s">
        <v>36</v>
      </c>
      <c r="B29" s="9" t="s">
        <v>79</v>
      </c>
      <c r="C29" s="3" t="s">
        <v>32</v>
      </c>
      <c r="D29" s="3"/>
      <c r="E29" s="8">
        <v>3426.91</v>
      </c>
      <c r="G29" s="18"/>
      <c r="H29" s="18"/>
      <c r="J29" s="18"/>
    </row>
    <row r="30" spans="1:10" x14ac:dyDescent="0.25">
      <c r="A30" s="47" t="s">
        <v>80</v>
      </c>
      <c r="B30" s="22" t="s">
        <v>85</v>
      </c>
      <c r="C30" s="3" t="s">
        <v>32</v>
      </c>
      <c r="D30" s="48"/>
      <c r="E30" s="8">
        <v>3046.73</v>
      </c>
      <c r="G30" s="18"/>
      <c r="H30" s="18"/>
      <c r="J30" s="18"/>
    </row>
    <row r="31" spans="1:10" x14ac:dyDescent="0.25">
      <c r="A31" s="47" t="s">
        <v>81</v>
      </c>
      <c r="B31" s="22" t="s">
        <v>86</v>
      </c>
      <c r="C31" s="3" t="s">
        <v>45</v>
      </c>
      <c r="D31" s="48">
        <v>5</v>
      </c>
      <c r="E31" s="8">
        <f>D31*218.47</f>
        <v>1092.3499999999999</v>
      </c>
      <c r="G31" s="18"/>
      <c r="H31" s="18"/>
      <c r="J31" s="18"/>
    </row>
    <row r="32" spans="1:10" x14ac:dyDescent="0.25">
      <c r="A32" s="47" t="s">
        <v>82</v>
      </c>
      <c r="B32" s="22" t="s">
        <v>86</v>
      </c>
      <c r="C32" s="3" t="s">
        <v>45</v>
      </c>
      <c r="D32" s="48">
        <v>13</v>
      </c>
      <c r="E32" s="8">
        <f>D32*218.47</f>
        <v>2840.11</v>
      </c>
      <c r="G32" s="18"/>
      <c r="H32" s="18"/>
      <c r="J32" s="18"/>
    </row>
    <row r="33" spans="1:10" x14ac:dyDescent="0.25">
      <c r="A33" s="47" t="s">
        <v>83</v>
      </c>
      <c r="B33" s="22" t="s">
        <v>87</v>
      </c>
      <c r="C33" s="3" t="s">
        <v>32</v>
      </c>
      <c r="D33" s="48"/>
      <c r="E33" s="8">
        <v>39591.699999999997</v>
      </c>
      <c r="G33" s="18"/>
      <c r="H33" s="18"/>
      <c r="J33" s="18"/>
    </row>
    <row r="34" spans="1:10" x14ac:dyDescent="0.25">
      <c r="A34" s="47" t="s">
        <v>84</v>
      </c>
      <c r="B34" s="22" t="s">
        <v>87</v>
      </c>
      <c r="C34" s="3" t="s">
        <v>45</v>
      </c>
      <c r="D34" s="48">
        <v>3.5</v>
      </c>
      <c r="E34" s="8">
        <f>D34*218.47</f>
        <v>764.64499999999998</v>
      </c>
      <c r="G34" s="18"/>
      <c r="H34" s="18"/>
      <c r="J34" s="18"/>
    </row>
    <row r="35" spans="1:10" s="13" customFormat="1" ht="14.25" x14ac:dyDescent="0.2">
      <c r="A35" s="34" t="s">
        <v>30</v>
      </c>
      <c r="B35" s="10"/>
      <c r="C35" s="11"/>
      <c r="D35" s="28">
        <f>SUM(D31:D34)</f>
        <v>21.5</v>
      </c>
      <c r="E35" s="12">
        <f>SUM(E22:E34)</f>
        <v>213192.18999999997</v>
      </c>
    </row>
    <row r="37" spans="1:10" ht="33" customHeight="1" x14ac:dyDescent="0.25">
      <c r="A37" s="97" t="s">
        <v>89</v>
      </c>
      <c r="B37" s="97"/>
      <c r="C37" s="97"/>
      <c r="D37" s="97"/>
      <c r="E37" s="97"/>
    </row>
    <row r="38" spans="1:10" ht="30.6" customHeight="1" x14ac:dyDescent="0.25">
      <c r="A38" s="90" t="s">
        <v>21</v>
      </c>
      <c r="B38" s="90"/>
      <c r="C38" s="90"/>
      <c r="D38" s="90"/>
      <c r="E38" s="90"/>
    </row>
    <row r="39" spans="1:10" x14ac:dyDescent="0.25">
      <c r="A39" s="90" t="s">
        <v>20</v>
      </c>
      <c r="B39" s="90"/>
      <c r="C39" s="90"/>
      <c r="D39" s="90"/>
      <c r="E39" s="90"/>
      <c r="F39" s="13"/>
      <c r="G39" s="13"/>
      <c r="H39" s="14"/>
    </row>
    <row r="40" spans="1:10" x14ac:dyDescent="0.25">
      <c r="A40" s="90" t="s">
        <v>35</v>
      </c>
      <c r="B40" s="90"/>
      <c r="C40" s="90"/>
      <c r="D40" s="90"/>
      <c r="E40" s="90"/>
    </row>
    <row r="41" spans="1:10" x14ac:dyDescent="0.25">
      <c r="A41" s="90" t="s">
        <v>18</v>
      </c>
      <c r="B41" s="90"/>
      <c r="C41" s="90"/>
      <c r="D41" s="90"/>
      <c r="E41" s="90"/>
    </row>
    <row r="42" spans="1:10" x14ac:dyDescent="0.25">
      <c r="A42" s="95" t="s">
        <v>5</v>
      </c>
      <c r="B42" s="95"/>
      <c r="C42" s="95"/>
      <c r="D42" s="95"/>
      <c r="E42" s="95"/>
    </row>
    <row r="43" spans="1:10" x14ac:dyDescent="0.25">
      <c r="A43" s="90" t="s">
        <v>18</v>
      </c>
      <c r="B43" s="90"/>
      <c r="C43" s="90"/>
      <c r="D43" s="90"/>
      <c r="E43" s="90"/>
    </row>
    <row r="44" spans="1:10" x14ac:dyDescent="0.25">
      <c r="A44" s="98" t="s">
        <v>33</v>
      </c>
      <c r="B44" s="98"/>
      <c r="C44" s="98"/>
      <c r="D44" s="98"/>
      <c r="E44" s="5"/>
    </row>
    <row r="45" spans="1:10" x14ac:dyDescent="0.25">
      <c r="B45" s="99" t="s">
        <v>19</v>
      </c>
      <c r="C45" s="99"/>
      <c r="D45" s="99"/>
      <c r="E45" s="6" t="s">
        <v>6</v>
      </c>
    </row>
    <row r="46" spans="1:10" x14ac:dyDescent="0.25">
      <c r="A46" s="39"/>
      <c r="B46" s="39"/>
      <c r="C46" s="39"/>
      <c r="D46" s="39"/>
      <c r="E46" s="39"/>
    </row>
    <row r="47" spans="1:10" x14ac:dyDescent="0.25">
      <c r="A47" s="100" t="s">
        <v>34</v>
      </c>
      <c r="B47" s="100"/>
      <c r="C47" s="100"/>
      <c r="D47" s="100"/>
      <c r="E47" s="5"/>
    </row>
    <row r="48" spans="1:10" x14ac:dyDescent="0.25">
      <c r="B48" s="101" t="s">
        <v>19</v>
      </c>
      <c r="C48" s="101"/>
      <c r="D48" s="101"/>
      <c r="E48" s="6" t="s">
        <v>6</v>
      </c>
    </row>
    <row r="49" spans="1:2" x14ac:dyDescent="0.25">
      <c r="A49" s="2" t="s">
        <v>39</v>
      </c>
    </row>
    <row r="50" spans="1:2" x14ac:dyDescent="0.25">
      <c r="A50" s="13" t="s">
        <v>37</v>
      </c>
    </row>
    <row r="51" spans="1:2" x14ac:dyDescent="0.25">
      <c r="A51" s="2" t="s">
        <v>43</v>
      </c>
      <c r="B51" s="16">
        <f>'2кв'!B55</f>
        <v>19180.464999999967</v>
      </c>
    </row>
    <row r="52" spans="1:2" ht="31.5" x14ac:dyDescent="0.25">
      <c r="A52" s="19" t="s">
        <v>88</v>
      </c>
      <c r="B52" s="17"/>
    </row>
    <row r="53" spans="1:2" x14ac:dyDescent="0.25">
      <c r="A53" s="2" t="s">
        <v>40</v>
      </c>
      <c r="B53" s="17">
        <v>170939.13</v>
      </c>
    </row>
    <row r="54" spans="1:2" ht="30" x14ac:dyDescent="0.25">
      <c r="A54" s="27" t="s">
        <v>48</v>
      </c>
      <c r="B54" s="17">
        <f>3*300</f>
        <v>900</v>
      </c>
    </row>
    <row r="55" spans="1:2" ht="30" x14ac:dyDescent="0.25">
      <c r="A55" s="41" t="s">
        <v>41</v>
      </c>
      <c r="B55" s="17">
        <f>E35</f>
        <v>213192.18999999997</v>
      </c>
    </row>
    <row r="56" spans="1:2" x14ac:dyDescent="0.25">
      <c r="A56" s="15" t="s">
        <v>38</v>
      </c>
      <c r="B56" s="20">
        <f>B51+B53+B54-B55</f>
        <v>-22172.595000000001</v>
      </c>
    </row>
    <row r="63" spans="1:2" x14ac:dyDescent="0.25">
      <c r="B63" s="23"/>
    </row>
  </sheetData>
  <mergeCells count="29">
    <mergeCell ref="A43:E43"/>
    <mergeCell ref="A44:D44"/>
    <mergeCell ref="B45:D45"/>
    <mergeCell ref="A47:D47"/>
    <mergeCell ref="B48:D48"/>
    <mergeCell ref="A42:E42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40:E40"/>
    <mergeCell ref="A41:E41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view="pageBreakPreview" topLeftCell="A7" zoomScaleNormal="100" zoomScaleSheetLayoutView="100" workbookViewId="0">
      <selection activeCell="B53" sqref="B53"/>
    </sheetView>
  </sheetViews>
  <sheetFormatPr defaultColWidth="9.140625" defaultRowHeight="15" x14ac:dyDescent="0.25"/>
  <cols>
    <col min="1" max="1" width="33.42578125" style="2" customWidth="1"/>
    <col min="2" max="2" width="20.5703125" style="2" customWidth="1"/>
    <col min="3" max="3" width="15" style="2" customWidth="1"/>
    <col min="4" max="4" width="13.5703125" style="2" customWidth="1"/>
    <col min="5" max="5" width="14.140625" style="2" customWidth="1"/>
    <col min="6" max="6" width="9.140625" style="2"/>
    <col min="7" max="7" width="12.140625" style="2" bestFit="1" customWidth="1"/>
    <col min="8" max="8" width="15.5703125" style="2" customWidth="1"/>
    <col min="9" max="9" width="9.140625" style="2"/>
    <col min="10" max="10" width="12.140625" style="2" bestFit="1" customWidth="1"/>
    <col min="11" max="16384" width="9.140625" style="2"/>
  </cols>
  <sheetData>
    <row r="1" spans="1:5" ht="15.75" x14ac:dyDescent="0.25">
      <c r="A1" s="86" t="s">
        <v>11</v>
      </c>
      <c r="B1" s="86"/>
      <c r="C1" s="86"/>
      <c r="D1" s="86"/>
      <c r="E1" s="86"/>
    </row>
    <row r="2" spans="1:5" ht="32.25" customHeight="1" x14ac:dyDescent="0.25">
      <c r="A2" s="87" t="s">
        <v>12</v>
      </c>
      <c r="B2" s="88"/>
      <c r="C2" s="88"/>
      <c r="D2" s="88"/>
      <c r="E2" s="88"/>
    </row>
    <row r="3" spans="1:5" x14ac:dyDescent="0.25">
      <c r="A3" s="89" t="s">
        <v>90</v>
      </c>
      <c r="B3" s="89"/>
      <c r="C3" s="89"/>
      <c r="D3" s="89"/>
      <c r="E3" s="89"/>
    </row>
    <row r="4" spans="1:5" s="1" customFormat="1" ht="15.6" customHeight="1" x14ac:dyDescent="0.25">
      <c r="A4" s="25" t="s">
        <v>13</v>
      </c>
      <c r="B4" s="4"/>
      <c r="C4" s="4"/>
      <c r="D4" s="4"/>
      <c r="E4" s="52" t="s">
        <v>91</v>
      </c>
    </row>
    <row r="5" spans="1:5" x14ac:dyDescent="0.25">
      <c r="A5" s="50"/>
      <c r="B5" s="4"/>
      <c r="C5" s="4"/>
      <c r="D5" s="4"/>
      <c r="E5" s="4"/>
    </row>
    <row r="6" spans="1:5" x14ac:dyDescent="0.25">
      <c r="A6" s="90" t="s">
        <v>0</v>
      </c>
      <c r="B6" s="90"/>
      <c r="C6" s="90"/>
      <c r="D6" s="90"/>
      <c r="E6" s="90"/>
    </row>
    <row r="7" spans="1:5" x14ac:dyDescent="0.25">
      <c r="A7" s="91" t="s">
        <v>25</v>
      </c>
      <c r="B7" s="91"/>
      <c r="C7" s="91"/>
      <c r="D7" s="91"/>
      <c r="E7" s="91"/>
    </row>
    <row r="8" spans="1:5" x14ac:dyDescent="0.25">
      <c r="A8" s="84" t="s">
        <v>1</v>
      </c>
      <c r="B8" s="84"/>
      <c r="C8" s="84"/>
      <c r="D8" s="84"/>
      <c r="E8" s="84"/>
    </row>
    <row r="9" spans="1:5" x14ac:dyDescent="0.25">
      <c r="A9" s="90" t="s">
        <v>26</v>
      </c>
      <c r="B9" s="90"/>
      <c r="C9" s="90"/>
      <c r="D9" s="90"/>
      <c r="E9" s="90"/>
    </row>
    <row r="10" spans="1:5" ht="26.25" customHeight="1" x14ac:dyDescent="0.25">
      <c r="A10" s="92" t="s">
        <v>14</v>
      </c>
      <c r="B10" s="93"/>
      <c r="C10" s="93"/>
      <c r="D10" s="93"/>
      <c r="E10" s="93"/>
    </row>
    <row r="11" spans="1:5" ht="30" customHeight="1" x14ac:dyDescent="0.25">
      <c r="A11" s="90" t="s">
        <v>27</v>
      </c>
      <c r="B11" s="90"/>
      <c r="C11" s="90"/>
      <c r="D11" s="90"/>
      <c r="E11" s="90"/>
    </row>
    <row r="12" spans="1:5" ht="18.75" customHeight="1" x14ac:dyDescent="0.25">
      <c r="A12" s="84" t="s">
        <v>15</v>
      </c>
      <c r="B12" s="85"/>
      <c r="C12" s="85"/>
      <c r="D12" s="85"/>
      <c r="E12" s="85"/>
    </row>
    <row r="13" spans="1:5" ht="15.75" customHeight="1" x14ac:dyDescent="0.25">
      <c r="A13" s="90" t="s">
        <v>22</v>
      </c>
      <c r="B13" s="90"/>
      <c r="C13" s="90"/>
      <c r="D13" s="90"/>
      <c r="E13" s="90"/>
    </row>
    <row r="14" spans="1:5" ht="16.5" customHeight="1" x14ac:dyDescent="0.25">
      <c r="A14" s="84" t="s">
        <v>2</v>
      </c>
      <c r="B14" s="85"/>
      <c r="C14" s="85"/>
      <c r="D14" s="85"/>
      <c r="E14" s="85"/>
    </row>
    <row r="15" spans="1:5" ht="18.75" customHeight="1" x14ac:dyDescent="0.25">
      <c r="A15" s="90" t="s">
        <v>23</v>
      </c>
      <c r="B15" s="90"/>
      <c r="C15" s="90"/>
      <c r="D15" s="90"/>
      <c r="E15" s="90"/>
    </row>
    <row r="16" spans="1:5" ht="15.75" customHeight="1" x14ac:dyDescent="0.25">
      <c r="A16" s="84" t="s">
        <v>16</v>
      </c>
      <c r="B16" s="85"/>
      <c r="C16" s="85"/>
      <c r="D16" s="85"/>
      <c r="E16" s="85"/>
    </row>
    <row r="17" spans="1:10" ht="33.75" customHeight="1" x14ac:dyDescent="0.25">
      <c r="A17" s="90" t="s">
        <v>17</v>
      </c>
      <c r="B17" s="90"/>
      <c r="C17" s="90"/>
      <c r="D17" s="90"/>
      <c r="E17" s="90"/>
    </row>
    <row r="18" spans="1:10" ht="66.75" customHeight="1" x14ac:dyDescent="0.25">
      <c r="A18" s="90" t="s">
        <v>28</v>
      </c>
      <c r="B18" s="90"/>
      <c r="C18" s="90"/>
      <c r="D18" s="90"/>
      <c r="E18" s="90"/>
    </row>
    <row r="19" spans="1:10" ht="36" customHeight="1" x14ac:dyDescent="0.25">
      <c r="A19" s="96" t="s">
        <v>29</v>
      </c>
      <c r="B19" s="96"/>
      <c r="C19" s="96"/>
      <c r="D19" s="96"/>
      <c r="E19" s="96"/>
    </row>
    <row r="20" spans="1:10" x14ac:dyDescent="0.25">
      <c r="A20" s="96"/>
      <c r="B20" s="96"/>
      <c r="C20" s="96"/>
      <c r="D20" s="96"/>
      <c r="E20" s="96"/>
      <c r="F20" s="2">
        <f>215.2+2433.3</f>
        <v>2648.5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4" t="s">
        <v>46</v>
      </c>
      <c r="B22" s="9" t="s">
        <v>44</v>
      </c>
      <c r="C22" s="3" t="s">
        <v>4</v>
      </c>
      <c r="D22" s="3">
        <v>13.65</v>
      </c>
      <c r="E22" s="8">
        <f>D22*F20*G20</f>
        <v>108456.07500000001</v>
      </c>
      <c r="G22" s="18"/>
      <c r="H22" s="18"/>
      <c r="J22" s="18"/>
    </row>
    <row r="23" spans="1:10" ht="45" x14ac:dyDescent="0.25">
      <c r="A23" s="7" t="s">
        <v>76</v>
      </c>
      <c r="B23" s="9" t="s">
        <v>92</v>
      </c>
      <c r="C23" s="3" t="s">
        <v>4</v>
      </c>
      <c r="D23" s="3"/>
      <c r="E23" s="8">
        <f>1647.12*3</f>
        <v>4941.3599999999997</v>
      </c>
      <c r="G23" s="18"/>
      <c r="H23" s="18"/>
      <c r="J23" s="18"/>
    </row>
    <row r="24" spans="1:10" x14ac:dyDescent="0.25">
      <c r="A24" s="7" t="s">
        <v>42</v>
      </c>
      <c r="B24" s="9" t="s">
        <v>24</v>
      </c>
      <c r="C24" s="3" t="s">
        <v>4</v>
      </c>
      <c r="D24" s="3">
        <v>5</v>
      </c>
      <c r="E24" s="8">
        <f>D24*F20*G20</f>
        <v>39727.5</v>
      </c>
      <c r="G24" s="18"/>
      <c r="H24" s="18"/>
      <c r="J24" s="18"/>
    </row>
    <row r="25" spans="1:10" ht="25.5" x14ac:dyDescent="0.25">
      <c r="A25" s="7" t="s">
        <v>50</v>
      </c>
      <c r="B25" s="9" t="s">
        <v>51</v>
      </c>
      <c r="C25" s="3" t="s">
        <v>32</v>
      </c>
      <c r="D25" s="3"/>
      <c r="E25" s="8">
        <v>0</v>
      </c>
      <c r="G25" s="18"/>
      <c r="H25" s="18"/>
      <c r="J25" s="18"/>
    </row>
    <row r="26" spans="1:10" x14ac:dyDescent="0.25">
      <c r="A26" s="7" t="s">
        <v>60</v>
      </c>
      <c r="B26" s="9" t="s">
        <v>92</v>
      </c>
      <c r="C26" s="3" t="s">
        <v>32</v>
      </c>
      <c r="D26" s="3"/>
      <c r="E26" s="26">
        <v>0</v>
      </c>
      <c r="G26" s="18"/>
      <c r="H26" s="18"/>
      <c r="J26" s="18"/>
    </row>
    <row r="27" spans="1:10" x14ac:dyDescent="0.25">
      <c r="A27" s="7" t="s">
        <v>61</v>
      </c>
      <c r="B27" s="9" t="s">
        <v>92</v>
      </c>
      <c r="C27" s="3" t="s">
        <v>32</v>
      </c>
      <c r="D27" s="3"/>
      <c r="E27" s="26">
        <v>4617.3599999999997</v>
      </c>
      <c r="F27" s="29"/>
      <c r="G27" s="18"/>
      <c r="H27" s="18"/>
      <c r="J27" s="18"/>
    </row>
    <row r="28" spans="1:10" x14ac:dyDescent="0.25">
      <c r="A28" s="7" t="s">
        <v>62</v>
      </c>
      <c r="B28" s="9" t="s">
        <v>92</v>
      </c>
      <c r="C28" s="3" t="s">
        <v>32</v>
      </c>
      <c r="D28" s="3"/>
      <c r="E28" s="33">
        <v>1454.07</v>
      </c>
      <c r="G28" s="18"/>
      <c r="H28" s="18"/>
      <c r="J28" s="18"/>
    </row>
    <row r="29" spans="1:10" x14ac:dyDescent="0.25">
      <c r="A29" s="7" t="s">
        <v>36</v>
      </c>
      <c r="B29" s="9" t="s">
        <v>92</v>
      </c>
      <c r="C29" s="3" t="s">
        <v>32</v>
      </c>
      <c r="D29" s="3"/>
      <c r="E29" s="8">
        <v>10101.66</v>
      </c>
      <c r="G29" s="18"/>
      <c r="H29" s="18"/>
      <c r="J29" s="18"/>
    </row>
    <row r="30" spans="1:10" x14ac:dyDescent="0.25">
      <c r="A30" s="81" t="s">
        <v>93</v>
      </c>
      <c r="B30" s="80" t="s">
        <v>96</v>
      </c>
      <c r="C30" s="3" t="s">
        <v>32</v>
      </c>
      <c r="D30" s="48"/>
      <c r="E30" s="8">
        <v>1102.28</v>
      </c>
      <c r="G30" s="18"/>
      <c r="H30" s="18"/>
      <c r="J30" s="18"/>
    </row>
    <row r="31" spans="1:10" ht="30" x14ac:dyDescent="0.25">
      <c r="A31" s="79" t="s">
        <v>94</v>
      </c>
      <c r="B31" s="80" t="s">
        <v>96</v>
      </c>
      <c r="C31" s="3" t="s">
        <v>32</v>
      </c>
      <c r="D31" s="53"/>
      <c r="E31" s="8">
        <v>9534.7999999999993</v>
      </c>
      <c r="G31" s="18"/>
      <c r="H31" s="18"/>
      <c r="J31" s="18"/>
    </row>
    <row r="32" spans="1:10" ht="30" x14ac:dyDescent="0.25">
      <c r="A32" s="79" t="s">
        <v>97</v>
      </c>
      <c r="B32" s="80" t="s">
        <v>95</v>
      </c>
      <c r="C32" s="3" t="s">
        <v>32</v>
      </c>
      <c r="D32" s="44"/>
      <c r="E32" s="8">
        <v>30018.43</v>
      </c>
      <c r="G32" s="18"/>
      <c r="H32" s="18"/>
      <c r="J32" s="18"/>
    </row>
    <row r="33" spans="1:8" s="13" customFormat="1" ht="14.25" x14ac:dyDescent="0.2">
      <c r="A33" s="34" t="s">
        <v>30</v>
      </c>
      <c r="B33" s="10"/>
      <c r="C33" s="11"/>
      <c r="D33" s="28"/>
      <c r="E33" s="12">
        <f>SUM(E22:E32)</f>
        <v>209953.53499999997</v>
      </c>
    </row>
    <row r="35" spans="1:8" ht="33" customHeight="1" x14ac:dyDescent="0.25">
      <c r="A35" s="97" t="s">
        <v>132</v>
      </c>
      <c r="B35" s="97"/>
      <c r="C35" s="97"/>
      <c r="D35" s="97"/>
      <c r="E35" s="97"/>
    </row>
    <row r="36" spans="1:8" ht="30.6" customHeight="1" x14ac:dyDescent="0.25">
      <c r="A36" s="90" t="s">
        <v>21</v>
      </c>
      <c r="B36" s="90"/>
      <c r="C36" s="90"/>
      <c r="D36" s="90"/>
      <c r="E36" s="90"/>
    </row>
    <row r="37" spans="1:8" x14ac:dyDescent="0.25">
      <c r="A37" s="90" t="s">
        <v>20</v>
      </c>
      <c r="B37" s="90"/>
      <c r="C37" s="90"/>
      <c r="D37" s="90"/>
      <c r="E37" s="90"/>
      <c r="F37" s="13"/>
      <c r="G37" s="13"/>
      <c r="H37" s="14"/>
    </row>
    <row r="38" spans="1:8" x14ac:dyDescent="0.25">
      <c r="A38" s="90" t="s">
        <v>35</v>
      </c>
      <c r="B38" s="90"/>
      <c r="C38" s="90"/>
      <c r="D38" s="90"/>
      <c r="E38" s="90"/>
    </row>
    <row r="39" spans="1:8" x14ac:dyDescent="0.25">
      <c r="A39" s="90" t="s">
        <v>18</v>
      </c>
      <c r="B39" s="90"/>
      <c r="C39" s="90"/>
      <c r="D39" s="90"/>
      <c r="E39" s="90"/>
    </row>
    <row r="40" spans="1:8" x14ac:dyDescent="0.25">
      <c r="A40" s="95" t="s">
        <v>5</v>
      </c>
      <c r="B40" s="95"/>
      <c r="C40" s="95"/>
      <c r="D40" s="95"/>
      <c r="E40" s="95"/>
    </row>
    <row r="41" spans="1:8" x14ac:dyDescent="0.25">
      <c r="A41" s="90" t="s">
        <v>18</v>
      </c>
      <c r="B41" s="90"/>
      <c r="C41" s="90"/>
      <c r="D41" s="90"/>
      <c r="E41" s="90"/>
    </row>
    <row r="42" spans="1:8" x14ac:dyDescent="0.25">
      <c r="A42" s="98" t="s">
        <v>33</v>
      </c>
      <c r="B42" s="98"/>
      <c r="C42" s="98"/>
      <c r="D42" s="98"/>
      <c r="E42" s="5"/>
    </row>
    <row r="43" spans="1:8" x14ac:dyDescent="0.25">
      <c r="B43" s="99" t="s">
        <v>19</v>
      </c>
      <c r="C43" s="99"/>
      <c r="D43" s="99"/>
      <c r="E43" s="6" t="s">
        <v>6</v>
      </c>
    </row>
    <row r="44" spans="1:8" x14ac:dyDescent="0.25">
      <c r="A44" s="49"/>
      <c r="B44" s="49"/>
      <c r="C44" s="49"/>
      <c r="D44" s="49"/>
      <c r="E44" s="49"/>
    </row>
    <row r="45" spans="1:8" x14ac:dyDescent="0.25">
      <c r="A45" s="100" t="s">
        <v>34</v>
      </c>
      <c r="B45" s="100"/>
      <c r="C45" s="100"/>
      <c r="D45" s="100"/>
      <c r="E45" s="5"/>
    </row>
    <row r="46" spans="1:8" x14ac:dyDescent="0.25">
      <c r="B46" s="101" t="s">
        <v>19</v>
      </c>
      <c r="C46" s="101"/>
      <c r="D46" s="101"/>
      <c r="E46" s="6" t="s">
        <v>6</v>
      </c>
    </row>
    <row r="47" spans="1:8" x14ac:dyDescent="0.25">
      <c r="A47" s="2" t="s">
        <v>39</v>
      </c>
    </row>
    <row r="48" spans="1:8" x14ac:dyDescent="0.25">
      <c r="A48" s="13" t="s">
        <v>37</v>
      </c>
    </row>
    <row r="49" spans="1:2" x14ac:dyDescent="0.25">
      <c r="A49" s="2" t="s">
        <v>43</v>
      </c>
      <c r="B49" s="16">
        <f>'3кв'!B56</f>
        <v>-22172.595000000001</v>
      </c>
    </row>
    <row r="50" spans="1:2" ht="31.5" x14ac:dyDescent="0.25">
      <c r="A50" s="19" t="s">
        <v>98</v>
      </c>
      <c r="B50" s="17"/>
    </row>
    <row r="51" spans="1:2" x14ac:dyDescent="0.25">
      <c r="A51" s="2" t="s">
        <v>40</v>
      </c>
      <c r="B51" s="17">
        <f>178648.87-13.57-96.44</f>
        <v>178538.86</v>
      </c>
    </row>
    <row r="52" spans="1:2" ht="30" x14ac:dyDescent="0.25">
      <c r="A52" s="27" t="s">
        <v>48</v>
      </c>
      <c r="B52" s="17">
        <f>3*330+90</f>
        <v>1080</v>
      </c>
    </row>
    <row r="53" spans="1:2" ht="30" x14ac:dyDescent="0.25">
      <c r="A53" s="51" t="s">
        <v>41</v>
      </c>
      <c r="B53" s="17">
        <f>E33</f>
        <v>209953.53499999997</v>
      </c>
    </row>
    <row r="54" spans="1:2" x14ac:dyDescent="0.25">
      <c r="A54" s="15" t="s">
        <v>38</v>
      </c>
      <c r="B54" s="20">
        <f>B49+B51+B52-B53</f>
        <v>-52507.26999999999</v>
      </c>
    </row>
    <row r="61" spans="1:2" x14ac:dyDescent="0.25">
      <c r="B61" s="23"/>
    </row>
  </sheetData>
  <mergeCells count="29">
    <mergeCell ref="A41:E41"/>
    <mergeCell ref="A42:D42"/>
    <mergeCell ref="B43:D43"/>
    <mergeCell ref="A45:D45"/>
    <mergeCell ref="B46:D46"/>
    <mergeCell ref="A40:E40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39:E39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zoomScaleNormal="100" zoomScaleSheetLayoutView="100" workbookViewId="0">
      <selection activeCell="D24" sqref="D2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103" t="s">
        <v>99</v>
      </c>
      <c r="B1" s="103"/>
      <c r="C1" s="103"/>
      <c r="D1" s="54"/>
    </row>
    <row r="2" spans="1:4" ht="15.75" x14ac:dyDescent="0.25">
      <c r="A2" s="104" t="s">
        <v>100</v>
      </c>
      <c r="B2" s="104"/>
      <c r="C2" s="104"/>
      <c r="D2" s="55"/>
    </row>
    <row r="3" spans="1:4" ht="15.75" x14ac:dyDescent="0.25">
      <c r="A3" s="104" t="s">
        <v>101</v>
      </c>
      <c r="B3" s="104"/>
      <c r="C3" s="104"/>
      <c r="D3" s="55"/>
    </row>
    <row r="4" spans="1:4" ht="15.75" x14ac:dyDescent="0.25">
      <c r="A4" s="103" t="s">
        <v>118</v>
      </c>
      <c r="B4" s="103"/>
      <c r="C4" s="103"/>
      <c r="D4" s="54"/>
    </row>
    <row r="5" spans="1:4" ht="15.75" x14ac:dyDescent="0.25">
      <c r="A5" s="105"/>
      <c r="B5" s="105"/>
      <c r="C5" s="105"/>
      <c r="D5" s="1"/>
    </row>
    <row r="6" spans="1:4" ht="15.75" x14ac:dyDescent="0.25">
      <c r="A6" s="55"/>
      <c r="B6" s="56" t="s">
        <v>102</v>
      </c>
      <c r="C6" s="57">
        <f>'1кв'!B50</f>
        <v>13312.09</v>
      </c>
      <c r="D6" s="58"/>
    </row>
    <row r="7" spans="1:4" ht="15.75" x14ac:dyDescent="0.25">
      <c r="A7" s="59" t="s">
        <v>103</v>
      </c>
      <c r="B7" s="56" t="s">
        <v>119</v>
      </c>
      <c r="C7" s="57"/>
      <c r="D7" s="58"/>
    </row>
    <row r="8" spans="1:4" ht="15.75" x14ac:dyDescent="0.25">
      <c r="A8" s="55"/>
      <c r="B8" s="72" t="s">
        <v>109</v>
      </c>
      <c r="C8" s="57"/>
      <c r="D8" s="58"/>
    </row>
    <row r="9" spans="1:4" ht="15.75" x14ac:dyDescent="0.25">
      <c r="A9" s="55"/>
      <c r="B9" s="7" t="s">
        <v>124</v>
      </c>
      <c r="C9" s="57"/>
      <c r="D9" s="58"/>
    </row>
    <row r="10" spans="1:4" ht="15.75" x14ac:dyDescent="0.25">
      <c r="A10" s="55"/>
      <c r="B10" s="7" t="s">
        <v>125</v>
      </c>
      <c r="C10" s="57"/>
      <c r="D10" s="58"/>
    </row>
    <row r="11" spans="1:4" ht="15.75" x14ac:dyDescent="0.25">
      <c r="A11" s="55"/>
      <c r="B11" s="7" t="s">
        <v>126</v>
      </c>
      <c r="C11" s="57"/>
      <c r="D11" s="58"/>
    </row>
    <row r="12" spans="1:4" ht="15.75" x14ac:dyDescent="0.25">
      <c r="B12" s="60" t="s">
        <v>104</v>
      </c>
      <c r="C12" s="61">
        <f>'1кв'!B52+'2кв'!B52+'3кв'!B53+'4кв'!B51</f>
        <v>662702.55000000005</v>
      </c>
      <c r="D12" s="62"/>
    </row>
    <row r="13" spans="1:4" ht="30" x14ac:dyDescent="0.25">
      <c r="A13" s="59"/>
      <c r="B13" s="63" t="s">
        <v>105</v>
      </c>
      <c r="C13" s="61">
        <f>'1кв'!B53+'2кв'!B53+'3кв'!B54+'4кв'!B52</f>
        <v>3780</v>
      </c>
      <c r="D13" s="62"/>
    </row>
    <row r="14" spans="1:4" ht="15.75" x14ac:dyDescent="0.25">
      <c r="A14" s="64"/>
      <c r="B14" s="60" t="s">
        <v>106</v>
      </c>
      <c r="C14" s="65">
        <f>SUM(C12:C13)</f>
        <v>666482.55000000005</v>
      </c>
      <c r="D14" s="58"/>
    </row>
    <row r="15" spans="1:4" ht="15.75" x14ac:dyDescent="0.25">
      <c r="A15" s="1"/>
      <c r="B15" s="102"/>
      <c r="C15" s="102"/>
      <c r="D15" s="66"/>
    </row>
    <row r="16" spans="1:4" ht="15.75" x14ac:dyDescent="0.25">
      <c r="A16" s="67" t="s">
        <v>107</v>
      </c>
      <c r="B16" s="24" t="s">
        <v>46</v>
      </c>
      <c r="C16" s="68">
        <f>'1кв'!E22+'2кв'!E22+'3кв'!E22+'4кв'!E22</f>
        <v>421588.23000000004</v>
      </c>
      <c r="D16" s="66"/>
    </row>
    <row r="17" spans="1:5" ht="30" x14ac:dyDescent="0.25">
      <c r="A17" s="67"/>
      <c r="B17" s="7" t="s">
        <v>76</v>
      </c>
      <c r="C17" s="68">
        <f>'1кв'!E23+'2кв'!E23+'3кв'!E23+'4кв'!E23</f>
        <v>18118.32</v>
      </c>
      <c r="D17" s="66"/>
    </row>
    <row r="18" spans="1:5" ht="15.75" x14ac:dyDescent="0.25">
      <c r="A18" s="67"/>
      <c r="B18" s="7" t="s">
        <v>42</v>
      </c>
      <c r="C18" s="68">
        <f>'1кв'!E24+'2кв'!E24+'3кв'!E24+'4кв'!E24</f>
        <v>155413.97999999998</v>
      </c>
      <c r="D18" s="66"/>
    </row>
    <row r="19" spans="1:5" ht="15.75" x14ac:dyDescent="0.25">
      <c r="A19" s="67"/>
      <c r="B19" s="7" t="s">
        <v>50</v>
      </c>
      <c r="C19" s="68">
        <f>'1кв'!E25+'2кв'!E25+'3кв'!E25+'4кв'!E25</f>
        <v>644.96</v>
      </c>
      <c r="D19" s="66"/>
    </row>
    <row r="20" spans="1:5" ht="15.75" x14ac:dyDescent="0.25">
      <c r="A20" s="67"/>
      <c r="B20" s="7" t="s">
        <v>60</v>
      </c>
      <c r="C20" s="68">
        <f>'1кв'!E26+'2кв'!E26+'3кв'!E26+'4кв'!E26</f>
        <v>1854.9</v>
      </c>
      <c r="D20" s="66"/>
    </row>
    <row r="21" spans="1:5" ht="15.75" x14ac:dyDescent="0.25">
      <c r="A21" s="67"/>
      <c r="B21" s="7" t="s">
        <v>61</v>
      </c>
      <c r="C21" s="68">
        <f>'1кв'!E27+'2кв'!E27+'3кв'!E27+'4кв'!E27</f>
        <v>15236.400000000001</v>
      </c>
      <c r="D21" s="66"/>
    </row>
    <row r="22" spans="1:5" ht="15.75" x14ac:dyDescent="0.25">
      <c r="A22" s="67"/>
      <c r="B22" s="7" t="s">
        <v>62</v>
      </c>
      <c r="C22" s="68">
        <f>'1кв'!E28+'2кв'!E28+'3кв'!E28+'4кв'!E28</f>
        <v>5722.6799999999994</v>
      </c>
      <c r="D22" s="66"/>
    </row>
    <row r="23" spans="1:5" ht="15.75" x14ac:dyDescent="0.25">
      <c r="A23" s="1"/>
      <c r="B23" s="7" t="s">
        <v>36</v>
      </c>
      <c r="C23" s="68">
        <f>'1кв'!E29+'2кв'!E29+'3кв'!E29+'4кв'!E29</f>
        <v>19212.47</v>
      </c>
      <c r="D23" s="66"/>
      <c r="E23" s="69"/>
    </row>
    <row r="24" spans="1:5" ht="15.75" x14ac:dyDescent="0.25">
      <c r="A24" s="67"/>
      <c r="B24" s="70" t="s">
        <v>131</v>
      </c>
      <c r="C24" s="71">
        <f>31.5*206.95+21.5*218.47</f>
        <v>11216.029999999999</v>
      </c>
      <c r="D24" s="66"/>
    </row>
    <row r="25" spans="1:5" ht="15.75" x14ac:dyDescent="0.25">
      <c r="A25" s="67"/>
      <c r="B25" s="70" t="s">
        <v>108</v>
      </c>
      <c r="C25" s="71">
        <f>SUM(C27:C31)</f>
        <v>83293.94</v>
      </c>
      <c r="D25" s="66"/>
    </row>
    <row r="26" spans="1:5" ht="15.75" x14ac:dyDescent="0.25">
      <c r="A26" s="67"/>
      <c r="B26" s="72" t="s">
        <v>109</v>
      </c>
      <c r="C26" s="71"/>
      <c r="D26" s="66"/>
    </row>
    <row r="27" spans="1:5" ht="15.75" x14ac:dyDescent="0.25">
      <c r="A27" s="67"/>
      <c r="B27" s="47" t="s">
        <v>120</v>
      </c>
      <c r="C27" s="73">
        <f>'3кв'!E30</f>
        <v>3046.73</v>
      </c>
      <c r="D27" s="66"/>
    </row>
    <row r="28" spans="1:5" ht="15.75" x14ac:dyDescent="0.25">
      <c r="A28" s="67"/>
      <c r="B28" s="47" t="s">
        <v>121</v>
      </c>
      <c r="C28" s="73">
        <f>'3кв'!E33</f>
        <v>39591.699999999997</v>
      </c>
      <c r="D28" s="66"/>
    </row>
    <row r="29" spans="1:5" ht="15.75" x14ac:dyDescent="0.25">
      <c r="A29" s="67"/>
      <c r="B29" s="77" t="s">
        <v>122</v>
      </c>
      <c r="C29" s="8">
        <v>1102.28</v>
      </c>
      <c r="D29" s="66"/>
    </row>
    <row r="30" spans="1:5" ht="15.75" x14ac:dyDescent="0.25">
      <c r="A30" s="67"/>
      <c r="B30" s="79" t="s">
        <v>133</v>
      </c>
      <c r="C30" s="8">
        <f>'4кв'!E31</f>
        <v>9534.7999999999993</v>
      </c>
      <c r="D30" s="66"/>
    </row>
    <row r="31" spans="1:5" ht="15.75" x14ac:dyDescent="0.25">
      <c r="A31" s="67"/>
      <c r="B31" s="78" t="s">
        <v>123</v>
      </c>
      <c r="C31" s="8">
        <v>30018.43</v>
      </c>
      <c r="D31" s="66"/>
    </row>
    <row r="32" spans="1:5" ht="15.75" x14ac:dyDescent="0.25">
      <c r="A32" s="1"/>
      <c r="B32" s="74" t="s">
        <v>110</v>
      </c>
      <c r="C32" s="75">
        <f>SUM(C16:C25)</f>
        <v>732301.91000000015</v>
      </c>
      <c r="D32" s="66"/>
      <c r="E32" s="69"/>
    </row>
    <row r="33" spans="1:4" ht="15.75" x14ac:dyDescent="0.25">
      <c r="A33" s="1"/>
      <c r="B33" s="76" t="s">
        <v>111</v>
      </c>
      <c r="C33" s="75">
        <f>C6+C14-C32</f>
        <v>-52507.270000000135</v>
      </c>
      <c r="D33" s="66"/>
    </row>
    <row r="34" spans="1:4" ht="15.75" x14ac:dyDescent="0.25">
      <c r="A34" s="1"/>
      <c r="B34" s="59"/>
      <c r="C34" s="59"/>
      <c r="D34" s="66"/>
    </row>
    <row r="35" spans="1:4" ht="15.75" x14ac:dyDescent="0.25">
      <c r="A35" s="1"/>
      <c r="B35" s="59"/>
      <c r="C35" s="59"/>
      <c r="D35" s="66"/>
    </row>
    <row r="36" spans="1:4" ht="15.75" x14ac:dyDescent="0.25">
      <c r="A36" s="1"/>
      <c r="B36" s="82" t="s">
        <v>127</v>
      </c>
      <c r="C36" s="82"/>
      <c r="D36" s="66"/>
    </row>
    <row r="37" spans="1:4" ht="15.75" x14ac:dyDescent="0.25">
      <c r="A37" s="1"/>
      <c r="B37" s="82" t="s">
        <v>128</v>
      </c>
      <c r="C37" s="82">
        <v>3758.91</v>
      </c>
      <c r="D37" s="66"/>
    </row>
    <row r="38" spans="1:4" ht="15.75" x14ac:dyDescent="0.25">
      <c r="A38" s="1"/>
      <c r="B38" s="83" t="s">
        <v>129</v>
      </c>
      <c r="C38" s="83">
        <v>4536.2</v>
      </c>
      <c r="D38" s="66"/>
    </row>
    <row r="39" spans="1:4" ht="15.75" x14ac:dyDescent="0.25">
      <c r="A39" s="1"/>
      <c r="B39" s="82" t="s">
        <v>130</v>
      </c>
      <c r="C39" s="82">
        <f>C38-C37</f>
        <v>777.29</v>
      </c>
      <c r="D39" s="66"/>
    </row>
    <row r="40" spans="1:4" ht="15.75" x14ac:dyDescent="0.25">
      <c r="A40" s="1"/>
      <c r="B40" s="59"/>
      <c r="C40" s="59"/>
      <c r="D40" s="66"/>
    </row>
    <row r="41" spans="1:4" ht="15.75" x14ac:dyDescent="0.25">
      <c r="A41" s="59" t="s">
        <v>112</v>
      </c>
      <c r="C41" s="59"/>
      <c r="D41" s="66"/>
    </row>
    <row r="42" spans="1:4" ht="15.75" x14ac:dyDescent="0.25">
      <c r="A42" s="1"/>
      <c r="B42" s="59"/>
      <c r="C42" s="59"/>
      <c r="D42" s="66"/>
    </row>
    <row r="43" spans="1:4" ht="15.75" x14ac:dyDescent="0.25">
      <c r="A43" s="1"/>
      <c r="B43" s="59"/>
      <c r="C43" s="59"/>
      <c r="D43" s="66"/>
    </row>
    <row r="44" spans="1:4" ht="15.75" x14ac:dyDescent="0.25">
      <c r="A44" s="1" t="s">
        <v>113</v>
      </c>
      <c r="B44" s="59" t="s">
        <v>114</v>
      </c>
      <c r="C44" s="59"/>
      <c r="D44" s="66"/>
    </row>
    <row r="45" spans="1:4" ht="15.75" x14ac:dyDescent="0.25">
      <c r="A45" s="1"/>
      <c r="B45" s="59" t="s">
        <v>115</v>
      </c>
      <c r="C45" s="59"/>
      <c r="D45" s="66"/>
    </row>
    <row r="46" spans="1:4" ht="15.75" x14ac:dyDescent="0.25">
      <c r="A46" s="1"/>
      <c r="B46" s="59" t="s">
        <v>116</v>
      </c>
      <c r="C46" s="59"/>
      <c r="D46" s="66"/>
    </row>
    <row r="47" spans="1:4" ht="15.75" x14ac:dyDescent="0.25">
      <c r="A47" s="1"/>
      <c r="B47" s="59"/>
      <c r="C47" s="59"/>
      <c r="D47" s="66"/>
    </row>
    <row r="48" spans="1:4" ht="15.75" x14ac:dyDescent="0.25">
      <c r="A48" s="1"/>
      <c r="B48" s="59" t="s">
        <v>117</v>
      </c>
      <c r="C48" s="59"/>
      <c r="D48" s="66"/>
    </row>
    <row r="49" spans="1:4" ht="15.75" x14ac:dyDescent="0.25">
      <c r="A49" s="1"/>
      <c r="B49" s="59"/>
      <c r="C49" s="59"/>
      <c r="D49" s="66"/>
    </row>
    <row r="50" spans="1:4" ht="15.75" x14ac:dyDescent="0.25">
      <c r="A50" s="1"/>
      <c r="B50" s="59"/>
      <c r="C50" s="59"/>
      <c r="D50" s="66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2022-03-24T12:08:00Z</dcterms:modified>
</cp:coreProperties>
</file>