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'3кв'!$A$1:$E$50</definedName>
    <definedName name="_xlnm.Print_Area" localSheetId="3">'4кв'!$A$1:$E$49</definedName>
    <definedName name="_xlnm.Print_Area" localSheetId="4">отчет!$A$1:$C$41</definedName>
  </definedNames>
  <calcPr calcId="145621"/>
</workbook>
</file>

<file path=xl/calcChain.xml><?xml version="1.0" encoding="utf-8"?>
<calcChain xmlns="http://schemas.openxmlformats.org/spreadsheetml/2006/main">
  <c r="C28" i="20" l="1"/>
  <c r="C16" i="20" l="1"/>
  <c r="C15" i="20"/>
  <c r="C14" i="20"/>
  <c r="C17" i="20"/>
  <c r="C21" i="20"/>
  <c r="C20" i="20"/>
  <c r="C18" i="20" s="1"/>
  <c r="C13" i="20"/>
  <c r="C12" i="20"/>
  <c r="C9" i="20"/>
  <c r="B46" i="19"/>
  <c r="C8" i="20"/>
  <c r="C6" i="20"/>
  <c r="C22" i="20" l="1"/>
  <c r="C10" i="20"/>
  <c r="C23" i="20" s="1"/>
  <c r="B47" i="19" l="1"/>
  <c r="B44" i="19"/>
  <c r="E26" i="19"/>
  <c r="E24" i="19" l="1"/>
  <c r="E22" i="19"/>
  <c r="E21" i="19"/>
  <c r="E27" i="19" s="1"/>
  <c r="B48" i="19" s="1"/>
  <c r="B49" i="19" l="1"/>
  <c r="B45" i="18"/>
  <c r="E28" i="18" l="1"/>
  <c r="E22" i="18"/>
  <c r="E27" i="18"/>
  <c r="B48" i="18" l="1"/>
  <c r="E24" i="18"/>
  <c r="E21" i="18"/>
  <c r="B49" i="18" l="1"/>
  <c r="B50" i="18" s="1"/>
  <c r="E27" i="17"/>
  <c r="E22" i="17"/>
  <c r="B44" i="17"/>
  <c r="E26" i="17"/>
  <c r="E25" i="17"/>
  <c r="B47" i="17"/>
  <c r="E23" i="17"/>
  <c r="E21" i="17"/>
  <c r="B48" i="17" l="1"/>
  <c r="B49" i="17" s="1"/>
  <c r="E26" i="16"/>
  <c r="B46" i="16" l="1"/>
  <c r="E23" i="16"/>
  <c r="E22" i="16"/>
  <c r="E21" i="16"/>
  <c r="B47" i="16" l="1"/>
  <c r="B48" i="16" s="1"/>
</calcChain>
</file>

<file path=xl/sharedStrings.xml><?xml version="1.0" encoding="utf-8"?>
<sst xmlns="http://schemas.openxmlformats.org/spreadsheetml/2006/main" count="285" uniqueCount="109">
  <si>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</si>
  <si>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</si>
  <si>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</si>
  <si>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</si>
  <si>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</si>
  <si>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</si>
  <si>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</si>
  <si>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</si>
  <si>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</si>
  <si>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</si>
  <si>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</si>
  <si>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</si>
  <si>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</si>
  <si>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</si>
  <si>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</si>
  <si>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</si>
  <si>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</si>
  <si>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</si>
  <si>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</si>
  <si>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</si>
  <si>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</si>
  <si>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</si>
  <si>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</si>
  <si>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д. 15а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</si>
  <si>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Солянниковой Ирины Николаевны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</si>
  <si>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</si>
  <si>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</si>
  <si>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</si>
  <si>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руб.</t>
  </si>
  <si>
    <t xml:space="preserve">Стоимость 3/
сметная стоимость 4 выполненной работы (оказанной услуги) за единицу, кол-во ч/часов
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</si>
  <si>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</si>
  <si>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Солянниковой И.Н.</t>
    </r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</si>
  <si>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</si>
  <si>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01.04.2016 г.</t>
    </r>
  </si>
  <si>
    <t>Расходы по содержанию и тек.ремонту, руб.</t>
  </si>
  <si>
    <t xml:space="preserve">определена приложением № 9 к договору </t>
  </si>
  <si>
    <t xml:space="preserve">Информация для собственников: </t>
  </si>
  <si>
    <t>Sдома=1640,6 м2</t>
  </si>
  <si>
    <t>Оплачено, руб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</si>
  <si>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</si>
  <si>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</si>
  <si>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</si>
  <si>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>ИТОГО, руб.</t>
  </si>
  <si>
    <t>1 квартал</t>
  </si>
  <si>
    <t xml:space="preserve">Услуги по содержанию многоквартирного дома </t>
  </si>
  <si>
    <t xml:space="preserve">Оплачено за размещение оборудования ТТК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</si>
  <si>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</si>
  <si>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</si>
  <si>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</si>
  <si>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февраль</t>
  </si>
  <si>
    <t>Реконструкция ОДПУ ХВС (смета)</t>
  </si>
  <si>
    <t xml:space="preserve">           2. Всего за период с "01" 01 2021 г. по "31" 03 2021 г. выполнено работ (оказано услуг) на общую сумму сто три тысячи семьсот двадцать четыре рубля 53 копейки</t>
  </si>
  <si>
    <t>Предъявлено населению 102518,59 руб.</t>
  </si>
  <si>
    <t>за 2 квартал 2021 года</t>
  </si>
  <si>
    <t>"30" 06  2021 г.</t>
  </si>
  <si>
    <t>2 квартал</t>
  </si>
  <si>
    <t>частичный ремонт кровли кв.12</t>
  </si>
  <si>
    <t>ремонт слухового окна</t>
  </si>
  <si>
    <t>апрель</t>
  </si>
  <si>
    <t>июнь</t>
  </si>
  <si>
    <t>ч/час</t>
  </si>
  <si>
    <t>Предъявлено населению 102373,44 руб.</t>
  </si>
  <si>
    <t>Обработка подъездов хлорсодержащими растворами опрыскивание 1 раз в неделю (май, июнь -1 раз в 2 недели)</t>
  </si>
  <si>
    <t xml:space="preserve">           2. Всего за период с "01" 04 2021 г. по "30" 06 2021 г. выполнено работ (оказано услуг) на общую сумму восемьдесят три тысячи семьдесят пять рублей 28 копеек</t>
  </si>
  <si>
    <t>за 3 квартал 2021 года</t>
  </si>
  <si>
    <t>"30" 09  2021 г.</t>
  </si>
  <si>
    <t xml:space="preserve">Обработка подъездов хлорсодержащими растворами опрыскивание 1 раз в неделю </t>
  </si>
  <si>
    <t>3 квартал</t>
  </si>
  <si>
    <t>замена отдельных мест магистрали отопления и запорной арматуры (смета)</t>
  </si>
  <si>
    <t>ремонт почтового ящика</t>
  </si>
  <si>
    <t xml:space="preserve">Дератизация и дезинсекция </t>
  </si>
  <si>
    <t>по заявке собственников</t>
  </si>
  <si>
    <t xml:space="preserve">           2. Всего за период с "01" 07 2021 г. по "30" 09 2021 г. выполнено работ (оказано услуг) на общую сумму девяносто одна тысяча семьсот шестнадцать рублей 05 копеек</t>
  </si>
  <si>
    <t>июль</t>
  </si>
  <si>
    <t>август</t>
  </si>
  <si>
    <t>установка сетки на продухи в1,2 подъездах</t>
  </si>
  <si>
    <t>декабрь</t>
  </si>
  <si>
    <t>4 квартал</t>
  </si>
  <si>
    <t>за 4 квартал 2021 года</t>
  </si>
  <si>
    <t>"31" 12  2021 г.</t>
  </si>
  <si>
    <t xml:space="preserve">           2. Всего за период с "01" 10 2021 г. по "31" 12 2021 г. выполнено работ (оказано услуг) на общую сумму восемьдесят шесть тысяч сто девяносто семь рублей 12 копеек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</si>
  <si>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</si>
  <si>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</si>
  <si>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</si>
  <si>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</si>
  <si>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</si>
  <si>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</si>
  <si>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</si>
  <si>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</si>
  <si>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</si>
  <si>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</si>
  <si>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</si>
  <si>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</si>
  <si>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</si>
  <si>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</si>
  <si>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</si>
  <si>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ул.Линейная,д.15а</t>
  </si>
  <si>
    <t>Начислено всего 409493,76</t>
  </si>
  <si>
    <t>Оплачено за размещение интернет ТТК в МОП</t>
  </si>
  <si>
    <t>в том числе:</t>
  </si>
  <si>
    <t>* Реконструкция ОДПУ ХВС (смета)</t>
  </si>
  <si>
    <t>* Замена отдельных мест магистрали отопления и запорной арматуры (смета)</t>
  </si>
  <si>
    <t>Остаток средств на 01.01.2022</t>
  </si>
  <si>
    <t>работы по договору, всего</t>
  </si>
  <si>
    <t>Непредвиденные работы  14,8 ч/ч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</si>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</sst>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#,##0.00_ ;\-#,##0.00\ "/>
    <numFmt numFmtId="166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6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10" fillId="0" borderId="4" xfId="0" applyFont="1" applyBorder="1" applyAlignment="1">
      <alignment wrapText="1"/>
    </xf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7" fillId="0" borderId="1" xfId="0" applyFont="1" applyBorder="1"/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39" fontId="7" fillId="0" borderId="0" xfId="0" applyNumberFormat="1" applyFont="1"/>
    <xf numFmtId="0" fontId="11" fillId="0" borderId="6" xfId="0" applyFont="1" applyBorder="1" applyAlignment="1">
      <alignment horizontal="center"/>
    </xf>
    <xf numFmtId="39" fontId="7" fillId="0" borderId="0" xfId="1" applyNumberFormat="1" applyFont="1"/>
    <xf numFmtId="43" fontId="4" fillId="0" borderId="7" xfId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wrapText="1"/>
    </xf>
    <xf numFmtId="43" fontId="1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3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7" fillId="0" borderId="9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3" borderId="4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Normal="100" zoomScaleSheetLayoutView="100" workbookViewId="0">
      <selection activeCell="A25" sqref="A25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75" t="s">
        <v>10</v>
      </c>
      <c r="B1" s="75"/>
      <c r="C1" s="75"/>
      <c r="D1" s="75"/>
      <c r="E1" s="75"/>
    </row>
    <row r="2" spans="1:5" ht="31.5" customHeight="1" x14ac:dyDescent="0.25">
      <c r="A2" s="76" t="s">
        <v>11</v>
      </c>
      <c r="B2" s="77"/>
      <c r="C2" s="77"/>
      <c r="D2" s="77"/>
      <c r="E2" s="77"/>
    </row>
    <row r="3" spans="1:5" x14ac:dyDescent="0.25">
      <c r="A3" s="78" t="s">
        <v>47</v>
      </c>
      <c r="B3" s="78"/>
      <c r="C3" s="78"/>
      <c r="D3" s="78"/>
      <c r="E3" s="78"/>
    </row>
    <row r="4" spans="1:5" s="1" customFormat="1" ht="15.6" customHeight="1" x14ac:dyDescent="0.25">
      <c r="A4" s="16" t="s">
        <v>12</v>
      </c>
      <c r="B4" s="4"/>
      <c r="C4" s="4"/>
      <c r="D4" s="88" t="s">
        <v>48</v>
      </c>
      <c r="E4" s="88"/>
    </row>
    <row r="5" spans="1:5" x14ac:dyDescent="0.25">
      <c r="A5" s="31"/>
      <c r="B5" s="4"/>
      <c r="C5" s="4"/>
      <c r="D5" s="4"/>
      <c r="E5" s="4"/>
    </row>
    <row r="6" spans="1:5" x14ac:dyDescent="0.25">
      <c r="A6" s="79" t="s">
        <v>0</v>
      </c>
      <c r="B6" s="79"/>
      <c r="C6" s="79"/>
      <c r="D6" s="79"/>
      <c r="E6" s="79"/>
    </row>
    <row r="7" spans="1:5" x14ac:dyDescent="0.25">
      <c r="A7" s="80" t="s">
        <v>23</v>
      </c>
      <c r="B7" s="80"/>
      <c r="C7" s="80"/>
      <c r="D7" s="80"/>
      <c r="E7" s="80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79" t="s">
        <v>24</v>
      </c>
      <c r="B9" s="79"/>
      <c r="C9" s="79"/>
      <c r="D9" s="79"/>
      <c r="E9" s="79"/>
    </row>
    <row r="10" spans="1:5" ht="24.75" customHeight="1" x14ac:dyDescent="0.25">
      <c r="A10" s="82" t="s">
        <v>13</v>
      </c>
      <c r="B10" s="83"/>
      <c r="C10" s="83"/>
      <c r="D10" s="83"/>
      <c r="E10" s="83"/>
    </row>
    <row r="11" spans="1:5" ht="29.25" customHeight="1" x14ac:dyDescent="0.25">
      <c r="A11" s="79" t="s">
        <v>33</v>
      </c>
      <c r="B11" s="79"/>
      <c r="C11" s="79"/>
      <c r="D11" s="79"/>
      <c r="E11" s="79"/>
    </row>
    <row r="12" spans="1:5" ht="21.6" customHeight="1" x14ac:dyDescent="0.25">
      <c r="A12" s="79" t="s">
        <v>20</v>
      </c>
      <c r="B12" s="79"/>
      <c r="C12" s="79"/>
      <c r="D12" s="79"/>
      <c r="E12" s="79"/>
    </row>
    <row r="13" spans="1:5" x14ac:dyDescent="0.25">
      <c r="A13" s="74" t="s">
        <v>2</v>
      </c>
      <c r="B13" s="84"/>
      <c r="C13" s="84"/>
      <c r="D13" s="84"/>
      <c r="E13" s="84"/>
    </row>
    <row r="14" spans="1:5" ht="18" customHeight="1" x14ac:dyDescent="0.25">
      <c r="A14" s="79" t="s">
        <v>21</v>
      </c>
      <c r="B14" s="79"/>
      <c r="C14" s="79"/>
      <c r="D14" s="79"/>
      <c r="E14" s="79"/>
    </row>
    <row r="15" spans="1:5" x14ac:dyDescent="0.25">
      <c r="A15" s="74" t="s">
        <v>14</v>
      </c>
      <c r="B15" s="84"/>
      <c r="C15" s="84"/>
      <c r="D15" s="84"/>
      <c r="E15" s="84"/>
    </row>
    <row r="16" spans="1:5" ht="28.5" customHeight="1" x14ac:dyDescent="0.25">
      <c r="A16" s="79" t="s">
        <v>15</v>
      </c>
      <c r="B16" s="79"/>
      <c r="C16" s="79"/>
      <c r="D16" s="79"/>
      <c r="E16" s="79"/>
    </row>
    <row r="17" spans="1:7" ht="55.9" customHeight="1" x14ac:dyDescent="0.25">
      <c r="A17" s="79" t="s">
        <v>25</v>
      </c>
      <c r="B17" s="79"/>
      <c r="C17" s="79"/>
      <c r="D17" s="79"/>
      <c r="E17" s="79"/>
    </row>
    <row r="18" spans="1:7" ht="31.5" customHeight="1" x14ac:dyDescent="0.25">
      <c r="A18" s="90" t="s">
        <v>26</v>
      </c>
      <c r="B18" s="90"/>
      <c r="C18" s="90"/>
      <c r="D18" s="90"/>
      <c r="E18" s="90"/>
    </row>
    <row r="19" spans="1:7" x14ac:dyDescent="0.25">
      <c r="A19" s="90"/>
      <c r="B19" s="90"/>
      <c r="C19" s="90"/>
      <c r="D19" s="90"/>
      <c r="E19" s="90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29</v>
      </c>
      <c r="E20" s="3" t="s">
        <v>8</v>
      </c>
    </row>
    <row r="21" spans="1:7" ht="38.25" x14ac:dyDescent="0.25">
      <c r="A21" s="20" t="s">
        <v>44</v>
      </c>
      <c r="B21" s="9" t="s">
        <v>35</v>
      </c>
      <c r="C21" s="3" t="s">
        <v>4</v>
      </c>
      <c r="D21" s="3">
        <v>12.26</v>
      </c>
      <c r="E21" s="8">
        <f>D21*F19*G19</f>
        <v>60341.267999999996</v>
      </c>
      <c r="G21" s="14"/>
    </row>
    <row r="22" spans="1:7" ht="75" x14ac:dyDescent="0.25">
      <c r="A22" s="7" t="s">
        <v>46</v>
      </c>
      <c r="B22" s="9" t="s">
        <v>43</v>
      </c>
      <c r="C22" s="3" t="s">
        <v>4</v>
      </c>
      <c r="D22" s="3"/>
      <c r="E22" s="8">
        <f>1226.1*3</f>
        <v>3678.2999999999997</v>
      </c>
      <c r="G22" s="14"/>
    </row>
    <row r="23" spans="1:7" x14ac:dyDescent="0.25">
      <c r="A23" s="7" t="s">
        <v>39</v>
      </c>
      <c r="B23" s="9" t="s">
        <v>22</v>
      </c>
      <c r="C23" s="3" t="s">
        <v>4</v>
      </c>
      <c r="D23" s="3">
        <v>3.43</v>
      </c>
      <c r="E23" s="8">
        <f>D23*F19*G19</f>
        <v>16881.773999999998</v>
      </c>
      <c r="G23" s="14"/>
    </row>
    <row r="24" spans="1:7" x14ac:dyDescent="0.25">
      <c r="A24" s="34" t="s">
        <v>27</v>
      </c>
      <c r="B24" s="9" t="s">
        <v>43</v>
      </c>
      <c r="C24" s="21" t="s">
        <v>28</v>
      </c>
      <c r="D24" s="21"/>
      <c r="E24" s="8">
        <v>308.18</v>
      </c>
      <c r="G24" s="14"/>
    </row>
    <row r="25" spans="1:7" ht="30" x14ac:dyDescent="0.25">
      <c r="A25" s="11" t="s">
        <v>50</v>
      </c>
      <c r="B25" s="23" t="s">
        <v>49</v>
      </c>
      <c r="C25" s="19" t="s">
        <v>28</v>
      </c>
      <c r="D25" s="33"/>
      <c r="E25" s="27">
        <v>22515.01</v>
      </c>
      <c r="G25" s="14"/>
    </row>
    <row r="26" spans="1:7" s="10" customFormat="1" x14ac:dyDescent="0.25">
      <c r="A26" s="17" t="s">
        <v>42</v>
      </c>
      <c r="B26" s="25"/>
      <c r="C26" s="18"/>
      <c r="D26" s="22"/>
      <c r="E26" s="29">
        <f>SUM(E21:E25)</f>
        <v>103724.53199999999</v>
      </c>
    </row>
    <row r="28" spans="1:7" ht="32.25" customHeight="1" x14ac:dyDescent="0.25">
      <c r="A28" s="81" t="s">
        <v>51</v>
      </c>
      <c r="B28" s="81"/>
      <c r="C28" s="81"/>
      <c r="D28" s="81"/>
      <c r="E28" s="81"/>
    </row>
    <row r="29" spans="1:7" ht="30.75" customHeight="1" x14ac:dyDescent="0.25">
      <c r="A29" s="79" t="s">
        <v>19</v>
      </c>
      <c r="B29" s="79"/>
      <c r="C29" s="79"/>
      <c r="D29" s="79"/>
      <c r="E29" s="79"/>
    </row>
    <row r="30" spans="1:7" x14ac:dyDescent="0.25">
      <c r="A30" s="79" t="s">
        <v>18</v>
      </c>
      <c r="B30" s="79"/>
      <c r="C30" s="79"/>
      <c r="D30" s="79"/>
      <c r="E30" s="79"/>
      <c r="F30" s="10"/>
      <c r="G30" s="10"/>
    </row>
    <row r="31" spans="1:7" x14ac:dyDescent="0.25">
      <c r="A31" s="79" t="s">
        <v>32</v>
      </c>
      <c r="B31" s="79"/>
      <c r="C31" s="79"/>
      <c r="D31" s="79"/>
      <c r="E31" s="79"/>
    </row>
    <row r="32" spans="1:7" x14ac:dyDescent="0.25">
      <c r="A32" s="79" t="s">
        <v>16</v>
      </c>
      <c r="B32" s="79"/>
      <c r="C32" s="79"/>
      <c r="D32" s="79"/>
      <c r="E32" s="79"/>
    </row>
    <row r="33" spans="1:5" x14ac:dyDescent="0.25">
      <c r="A33" s="89" t="s">
        <v>5</v>
      </c>
      <c r="B33" s="89"/>
      <c r="C33" s="89"/>
      <c r="D33" s="89"/>
      <c r="E33" s="89"/>
    </row>
    <row r="34" spans="1:5" x14ac:dyDescent="0.25">
      <c r="A34" s="79" t="s">
        <v>16</v>
      </c>
      <c r="B34" s="79"/>
      <c r="C34" s="79"/>
      <c r="D34" s="79"/>
      <c r="E34" s="79"/>
    </row>
    <row r="35" spans="1:5" x14ac:dyDescent="0.25">
      <c r="A35" s="85" t="s">
        <v>30</v>
      </c>
      <c r="B35" s="85"/>
      <c r="C35" s="85"/>
      <c r="D35" s="85"/>
      <c r="E35" s="5"/>
    </row>
    <row r="36" spans="1:5" x14ac:dyDescent="0.25">
      <c r="B36" s="86" t="s">
        <v>17</v>
      </c>
      <c r="C36" s="86"/>
      <c r="D36" s="86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87" t="s">
        <v>31</v>
      </c>
      <c r="B38" s="87"/>
      <c r="C38" s="87"/>
      <c r="D38" s="87"/>
      <c r="E38" s="5"/>
    </row>
    <row r="39" spans="1:5" x14ac:dyDescent="0.25">
      <c r="B39" s="86" t="s">
        <v>17</v>
      </c>
      <c r="C39" s="86"/>
      <c r="D39" s="86"/>
      <c r="E39" s="6" t="s">
        <v>6</v>
      </c>
    </row>
    <row r="41" spans="1:5" x14ac:dyDescent="0.25">
      <c r="A41" s="2" t="s">
        <v>37</v>
      </c>
    </row>
    <row r="42" spans="1:5" x14ac:dyDescent="0.25">
      <c r="A42" s="10" t="s">
        <v>36</v>
      </c>
    </row>
    <row r="43" spans="1:5" x14ac:dyDescent="0.25">
      <c r="A43" s="2" t="s">
        <v>41</v>
      </c>
      <c r="B43" s="26">
        <v>119262.44</v>
      </c>
    </row>
    <row r="44" spans="1:5" ht="26.25" x14ac:dyDescent="0.25">
      <c r="A44" s="15" t="s">
        <v>52</v>
      </c>
      <c r="B44" s="12"/>
    </row>
    <row r="45" spans="1:5" x14ac:dyDescent="0.25">
      <c r="A45" s="2" t="s">
        <v>38</v>
      </c>
      <c r="B45" s="12">
        <v>110883.57</v>
      </c>
    </row>
    <row r="46" spans="1:5" ht="30" x14ac:dyDescent="0.25">
      <c r="A46" s="28" t="s">
        <v>45</v>
      </c>
      <c r="B46" s="12">
        <f>100*3</f>
        <v>300</v>
      </c>
    </row>
    <row r="47" spans="1:5" ht="30" x14ac:dyDescent="0.25">
      <c r="A47" s="32" t="s">
        <v>34</v>
      </c>
      <c r="B47" s="12">
        <f>E26</f>
        <v>103724.53199999999</v>
      </c>
    </row>
    <row r="48" spans="1:5" x14ac:dyDescent="0.25">
      <c r="A48" s="13" t="s">
        <v>40</v>
      </c>
      <c r="B48" s="24">
        <f>B43+B45+B46-B47</f>
        <v>126721.47800000002</v>
      </c>
    </row>
    <row r="49" spans="2:2" x14ac:dyDescent="0.25">
      <c r="B49" s="14"/>
    </row>
  </sheetData>
  <mergeCells count="29">
    <mergeCell ref="A35:D35"/>
    <mergeCell ref="B36:D36"/>
    <mergeCell ref="A38:D38"/>
    <mergeCell ref="B39:D39"/>
    <mergeCell ref="D4:E4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8:E28"/>
    <mergeCell ref="A9:E9"/>
    <mergeCell ref="A10:E10"/>
    <mergeCell ref="A11:E11"/>
    <mergeCell ref="A12:E12"/>
    <mergeCell ref="A13:E13"/>
    <mergeCell ref="A14:E14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6" zoomScaleNormal="100" zoomScaleSheetLayoutView="100" workbookViewId="0">
      <selection activeCell="E25" sqref="E25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75" t="s">
        <v>10</v>
      </c>
      <c r="B1" s="75"/>
      <c r="C1" s="75"/>
      <c r="D1" s="75"/>
      <c r="E1" s="75"/>
    </row>
    <row r="2" spans="1:5" ht="31.5" customHeight="1" x14ac:dyDescent="0.25">
      <c r="A2" s="76" t="s">
        <v>11</v>
      </c>
      <c r="B2" s="77"/>
      <c r="C2" s="77"/>
      <c r="D2" s="77"/>
      <c r="E2" s="77"/>
    </row>
    <row r="3" spans="1:5" x14ac:dyDescent="0.25">
      <c r="A3" s="78" t="s">
        <v>53</v>
      </c>
      <c r="B3" s="78"/>
      <c r="C3" s="78"/>
      <c r="D3" s="78"/>
      <c r="E3" s="78"/>
    </row>
    <row r="4" spans="1:5" s="1" customFormat="1" ht="15.6" customHeight="1" x14ac:dyDescent="0.25">
      <c r="A4" s="16" t="s">
        <v>12</v>
      </c>
      <c r="B4" s="4"/>
      <c r="C4" s="4"/>
      <c r="D4" s="4"/>
      <c r="E4" s="38" t="s">
        <v>54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79" t="s">
        <v>0</v>
      </c>
      <c r="B6" s="79"/>
      <c r="C6" s="79"/>
      <c r="D6" s="79"/>
      <c r="E6" s="79"/>
    </row>
    <row r="7" spans="1:5" x14ac:dyDescent="0.25">
      <c r="A7" s="80" t="s">
        <v>23</v>
      </c>
      <c r="B7" s="80"/>
      <c r="C7" s="80"/>
      <c r="D7" s="80"/>
      <c r="E7" s="80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79" t="s">
        <v>24</v>
      </c>
      <c r="B9" s="79"/>
      <c r="C9" s="79"/>
      <c r="D9" s="79"/>
      <c r="E9" s="79"/>
    </row>
    <row r="10" spans="1:5" ht="24.75" customHeight="1" x14ac:dyDescent="0.25">
      <c r="A10" s="82" t="s">
        <v>13</v>
      </c>
      <c r="B10" s="83"/>
      <c r="C10" s="83"/>
      <c r="D10" s="83"/>
      <c r="E10" s="83"/>
    </row>
    <row r="11" spans="1:5" ht="29.25" customHeight="1" x14ac:dyDescent="0.25">
      <c r="A11" s="79" t="s">
        <v>33</v>
      </c>
      <c r="B11" s="79"/>
      <c r="C11" s="79"/>
      <c r="D11" s="79"/>
      <c r="E11" s="79"/>
    </row>
    <row r="12" spans="1:5" ht="21.6" customHeight="1" x14ac:dyDescent="0.25">
      <c r="A12" s="79" t="s">
        <v>20</v>
      </c>
      <c r="B12" s="79"/>
      <c r="C12" s="79"/>
      <c r="D12" s="79"/>
      <c r="E12" s="79"/>
    </row>
    <row r="13" spans="1:5" x14ac:dyDescent="0.25">
      <c r="A13" s="74" t="s">
        <v>2</v>
      </c>
      <c r="B13" s="84"/>
      <c r="C13" s="84"/>
      <c r="D13" s="84"/>
      <c r="E13" s="84"/>
    </row>
    <row r="14" spans="1:5" ht="18" customHeight="1" x14ac:dyDescent="0.25">
      <c r="A14" s="79" t="s">
        <v>21</v>
      </c>
      <c r="B14" s="79"/>
      <c r="C14" s="79"/>
      <c r="D14" s="79"/>
      <c r="E14" s="79"/>
    </row>
    <row r="15" spans="1:5" x14ac:dyDescent="0.25">
      <c r="A15" s="74" t="s">
        <v>14</v>
      </c>
      <c r="B15" s="84"/>
      <c r="C15" s="84"/>
      <c r="D15" s="84"/>
      <c r="E15" s="84"/>
    </row>
    <row r="16" spans="1:5" ht="28.5" customHeight="1" x14ac:dyDescent="0.25">
      <c r="A16" s="79" t="s">
        <v>15</v>
      </c>
      <c r="B16" s="79"/>
      <c r="C16" s="79"/>
      <c r="D16" s="79"/>
      <c r="E16" s="79"/>
    </row>
    <row r="17" spans="1:7" ht="55.9" customHeight="1" x14ac:dyDescent="0.25">
      <c r="A17" s="79" t="s">
        <v>25</v>
      </c>
      <c r="B17" s="79"/>
      <c r="C17" s="79"/>
      <c r="D17" s="79"/>
      <c r="E17" s="79"/>
    </row>
    <row r="18" spans="1:7" ht="31.5" customHeight="1" x14ac:dyDescent="0.25">
      <c r="A18" s="90" t="s">
        <v>26</v>
      </c>
      <c r="B18" s="90"/>
      <c r="C18" s="90"/>
      <c r="D18" s="90"/>
      <c r="E18" s="90"/>
    </row>
    <row r="19" spans="1:7" x14ac:dyDescent="0.25">
      <c r="A19" s="90"/>
      <c r="B19" s="90"/>
      <c r="C19" s="90"/>
      <c r="D19" s="90"/>
      <c r="E19" s="90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29</v>
      </c>
      <c r="E20" s="3" t="s">
        <v>8</v>
      </c>
    </row>
    <row r="21" spans="1:7" ht="38.25" x14ac:dyDescent="0.25">
      <c r="A21" s="20" t="s">
        <v>44</v>
      </c>
      <c r="B21" s="9" t="s">
        <v>35</v>
      </c>
      <c r="C21" s="3" t="s">
        <v>4</v>
      </c>
      <c r="D21" s="3">
        <v>12.26</v>
      </c>
      <c r="E21" s="8">
        <f>D21*F19*G19</f>
        <v>60341.267999999996</v>
      </c>
      <c r="G21" s="14"/>
    </row>
    <row r="22" spans="1:7" ht="60" x14ac:dyDescent="0.25">
      <c r="A22" s="7" t="s">
        <v>62</v>
      </c>
      <c r="B22" s="9" t="s">
        <v>55</v>
      </c>
      <c r="C22" s="3" t="s">
        <v>4</v>
      </c>
      <c r="D22" s="3"/>
      <c r="E22" s="8">
        <f>1226.1*2</f>
        <v>2452.1999999999998</v>
      </c>
      <c r="G22" s="14"/>
    </row>
    <row r="23" spans="1:7" x14ac:dyDescent="0.25">
      <c r="A23" s="7" t="s">
        <v>39</v>
      </c>
      <c r="B23" s="9" t="s">
        <v>22</v>
      </c>
      <c r="C23" s="3" t="s">
        <v>4</v>
      </c>
      <c r="D23" s="3">
        <v>3.43</v>
      </c>
      <c r="E23" s="8">
        <f>D23*F19*G19</f>
        <v>16881.773999999998</v>
      </c>
      <c r="G23" s="14"/>
    </row>
    <row r="24" spans="1:7" x14ac:dyDescent="0.25">
      <c r="A24" s="34" t="s">
        <v>27</v>
      </c>
      <c r="B24" s="9" t="s">
        <v>55</v>
      </c>
      <c r="C24" s="21" t="s">
        <v>28</v>
      </c>
      <c r="D24" s="21"/>
      <c r="E24" s="8">
        <v>916.64</v>
      </c>
      <c r="G24" s="14"/>
    </row>
    <row r="25" spans="1:7" x14ac:dyDescent="0.25">
      <c r="A25" s="43" t="s">
        <v>56</v>
      </c>
      <c r="B25" s="9" t="s">
        <v>58</v>
      </c>
      <c r="C25" s="21" t="s">
        <v>60</v>
      </c>
      <c r="D25" s="23">
        <v>6</v>
      </c>
      <c r="E25" s="27">
        <f>D25*206.95</f>
        <v>1241.6999999999998</v>
      </c>
      <c r="G25" s="14"/>
    </row>
    <row r="26" spans="1:7" x14ac:dyDescent="0.25">
      <c r="A26" s="43" t="s">
        <v>57</v>
      </c>
      <c r="B26" s="9" t="s">
        <v>59</v>
      </c>
      <c r="C26" s="21" t="s">
        <v>60</v>
      </c>
      <c r="D26" s="23">
        <v>6</v>
      </c>
      <c r="E26" s="27">
        <f>D26*206.95</f>
        <v>1241.6999999999998</v>
      </c>
      <c r="G26" s="14"/>
    </row>
    <row r="27" spans="1:7" s="10" customFormat="1" x14ac:dyDescent="0.25">
      <c r="A27" s="44" t="s">
        <v>42</v>
      </c>
      <c r="B27" s="45"/>
      <c r="C27" s="45"/>
      <c r="D27" s="46"/>
      <c r="E27" s="29">
        <f>SUM(E21:E26)</f>
        <v>83075.281999999992</v>
      </c>
    </row>
    <row r="29" spans="1:7" ht="32.25" customHeight="1" x14ac:dyDescent="0.25">
      <c r="A29" s="91" t="s">
        <v>63</v>
      </c>
      <c r="B29" s="91"/>
      <c r="C29" s="91"/>
      <c r="D29" s="91"/>
      <c r="E29" s="91"/>
    </row>
    <row r="30" spans="1:7" ht="30.75" customHeight="1" x14ac:dyDescent="0.25">
      <c r="A30" s="79" t="s">
        <v>19</v>
      </c>
      <c r="B30" s="79"/>
      <c r="C30" s="79"/>
      <c r="D30" s="79"/>
      <c r="E30" s="79"/>
    </row>
    <row r="31" spans="1:7" x14ac:dyDescent="0.25">
      <c r="A31" s="79" t="s">
        <v>18</v>
      </c>
      <c r="B31" s="79"/>
      <c r="C31" s="79"/>
      <c r="D31" s="79"/>
      <c r="E31" s="79"/>
      <c r="F31" s="10"/>
      <c r="G31" s="10"/>
    </row>
    <row r="32" spans="1:7" x14ac:dyDescent="0.25">
      <c r="A32" s="79" t="s">
        <v>32</v>
      </c>
      <c r="B32" s="79"/>
      <c r="C32" s="79"/>
      <c r="D32" s="79"/>
      <c r="E32" s="79"/>
    </row>
    <row r="33" spans="1:5" x14ac:dyDescent="0.25">
      <c r="A33" s="79" t="s">
        <v>16</v>
      </c>
      <c r="B33" s="79"/>
      <c r="C33" s="79"/>
      <c r="D33" s="79"/>
      <c r="E33" s="79"/>
    </row>
    <row r="34" spans="1:5" x14ac:dyDescent="0.25">
      <c r="A34" s="89" t="s">
        <v>5</v>
      </c>
      <c r="B34" s="89"/>
      <c r="C34" s="89"/>
      <c r="D34" s="89"/>
      <c r="E34" s="89"/>
    </row>
    <row r="35" spans="1:5" x14ac:dyDescent="0.25">
      <c r="A35" s="79" t="s">
        <v>16</v>
      </c>
      <c r="B35" s="79"/>
      <c r="C35" s="79"/>
      <c r="D35" s="79"/>
      <c r="E35" s="79"/>
    </row>
    <row r="36" spans="1:5" x14ac:dyDescent="0.25">
      <c r="A36" s="85" t="s">
        <v>30</v>
      </c>
      <c r="B36" s="85"/>
      <c r="C36" s="85"/>
      <c r="D36" s="85"/>
      <c r="E36" s="5"/>
    </row>
    <row r="37" spans="1:5" x14ac:dyDescent="0.25">
      <c r="B37" s="86" t="s">
        <v>17</v>
      </c>
      <c r="C37" s="86"/>
      <c r="D37" s="86"/>
      <c r="E37" s="6" t="s">
        <v>6</v>
      </c>
    </row>
    <row r="38" spans="1:5" x14ac:dyDescent="0.25">
      <c r="A38" s="35"/>
      <c r="B38" s="35"/>
      <c r="C38" s="35"/>
      <c r="D38" s="35"/>
      <c r="E38" s="35"/>
    </row>
    <row r="39" spans="1:5" x14ac:dyDescent="0.25">
      <c r="A39" s="87" t="s">
        <v>31</v>
      </c>
      <c r="B39" s="87"/>
      <c r="C39" s="87"/>
      <c r="D39" s="87"/>
      <c r="E39" s="5"/>
    </row>
    <row r="40" spans="1:5" x14ac:dyDescent="0.25">
      <c r="B40" s="86" t="s">
        <v>17</v>
      </c>
      <c r="C40" s="86"/>
      <c r="D40" s="86"/>
      <c r="E40" s="6" t="s">
        <v>6</v>
      </c>
    </row>
    <row r="42" spans="1:5" x14ac:dyDescent="0.25">
      <c r="A42" s="2" t="s">
        <v>37</v>
      </c>
    </row>
    <row r="43" spans="1:5" x14ac:dyDescent="0.25">
      <c r="A43" s="10" t="s">
        <v>36</v>
      </c>
    </row>
    <row r="44" spans="1:5" x14ac:dyDescent="0.25">
      <c r="A44" s="2" t="s">
        <v>41</v>
      </c>
      <c r="B44" s="26">
        <f>'1кв'!B48</f>
        <v>126721.47800000002</v>
      </c>
    </row>
    <row r="45" spans="1:5" ht="26.25" x14ac:dyDescent="0.25">
      <c r="A45" s="15" t="s">
        <v>61</v>
      </c>
      <c r="B45" s="12"/>
    </row>
    <row r="46" spans="1:5" x14ac:dyDescent="0.25">
      <c r="A46" s="2" t="s">
        <v>38</v>
      </c>
      <c r="B46" s="12">
        <v>105602.08</v>
      </c>
    </row>
    <row r="47" spans="1:5" ht="30" x14ac:dyDescent="0.25">
      <c r="A47" s="28" t="s">
        <v>45</v>
      </c>
      <c r="B47" s="12">
        <f>100*3</f>
        <v>300</v>
      </c>
    </row>
    <row r="48" spans="1:5" ht="30" x14ac:dyDescent="0.25">
      <c r="A48" s="37" t="s">
        <v>34</v>
      </c>
      <c r="B48" s="12">
        <f>E27</f>
        <v>83075.281999999992</v>
      </c>
    </row>
    <row r="49" spans="1:2" x14ac:dyDescent="0.25">
      <c r="A49" s="13" t="s">
        <v>40</v>
      </c>
      <c r="B49" s="24">
        <f>B44+B46+B47-B48</f>
        <v>149548.27600000001</v>
      </c>
    </row>
    <row r="50" spans="1:2" x14ac:dyDescent="0.25">
      <c r="B50" s="14"/>
    </row>
  </sheetData>
  <mergeCells count="28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9:E29"/>
    <mergeCell ref="A30:E30"/>
    <mergeCell ref="A31:E31"/>
    <mergeCell ref="A32:E32"/>
    <mergeCell ref="A33:E33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8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75" t="s">
        <v>10</v>
      </c>
      <c r="B1" s="75"/>
      <c r="C1" s="75"/>
      <c r="D1" s="75"/>
      <c r="E1" s="75"/>
    </row>
    <row r="2" spans="1:5" ht="31.5" customHeight="1" x14ac:dyDescent="0.25">
      <c r="A2" s="76" t="s">
        <v>11</v>
      </c>
      <c r="B2" s="77"/>
      <c r="C2" s="77"/>
      <c r="D2" s="77"/>
      <c r="E2" s="77"/>
    </row>
    <row r="3" spans="1:5" x14ac:dyDescent="0.25">
      <c r="A3" s="78" t="s">
        <v>64</v>
      </c>
      <c r="B3" s="78"/>
      <c r="C3" s="78"/>
      <c r="D3" s="78"/>
      <c r="E3" s="78"/>
    </row>
    <row r="4" spans="1:5" s="1" customFormat="1" ht="15.6" customHeight="1" x14ac:dyDescent="0.25">
      <c r="A4" s="16" t="s">
        <v>12</v>
      </c>
      <c r="B4" s="4"/>
      <c r="C4" s="4"/>
      <c r="D4" s="4"/>
      <c r="E4" s="41" t="s">
        <v>65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79" t="s">
        <v>0</v>
      </c>
      <c r="B6" s="79"/>
      <c r="C6" s="79"/>
      <c r="D6" s="79"/>
      <c r="E6" s="79"/>
    </row>
    <row r="7" spans="1:5" x14ac:dyDescent="0.25">
      <c r="A7" s="80" t="s">
        <v>23</v>
      </c>
      <c r="B7" s="80"/>
      <c r="C7" s="80"/>
      <c r="D7" s="80"/>
      <c r="E7" s="80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79" t="s">
        <v>24</v>
      </c>
      <c r="B9" s="79"/>
      <c r="C9" s="79"/>
      <c r="D9" s="79"/>
      <c r="E9" s="79"/>
    </row>
    <row r="10" spans="1:5" ht="24.75" customHeight="1" x14ac:dyDescent="0.25">
      <c r="A10" s="82" t="s">
        <v>13</v>
      </c>
      <c r="B10" s="83"/>
      <c r="C10" s="83"/>
      <c r="D10" s="83"/>
      <c r="E10" s="83"/>
    </row>
    <row r="11" spans="1:5" ht="29.25" customHeight="1" x14ac:dyDescent="0.25">
      <c r="A11" s="79" t="s">
        <v>33</v>
      </c>
      <c r="B11" s="79"/>
      <c r="C11" s="79"/>
      <c r="D11" s="79"/>
      <c r="E11" s="79"/>
    </row>
    <row r="12" spans="1:5" ht="21.6" customHeight="1" x14ac:dyDescent="0.25">
      <c r="A12" s="79" t="s">
        <v>20</v>
      </c>
      <c r="B12" s="79"/>
      <c r="C12" s="79"/>
      <c r="D12" s="79"/>
      <c r="E12" s="79"/>
    </row>
    <row r="13" spans="1:5" x14ac:dyDescent="0.25">
      <c r="A13" s="74" t="s">
        <v>2</v>
      </c>
      <c r="B13" s="84"/>
      <c r="C13" s="84"/>
      <c r="D13" s="84"/>
      <c r="E13" s="84"/>
    </row>
    <row r="14" spans="1:5" ht="18" customHeight="1" x14ac:dyDescent="0.25">
      <c r="A14" s="79" t="s">
        <v>21</v>
      </c>
      <c r="B14" s="79"/>
      <c r="C14" s="79"/>
      <c r="D14" s="79"/>
      <c r="E14" s="79"/>
    </row>
    <row r="15" spans="1:5" x14ac:dyDescent="0.25">
      <c r="A15" s="74" t="s">
        <v>14</v>
      </c>
      <c r="B15" s="84"/>
      <c r="C15" s="84"/>
      <c r="D15" s="84"/>
      <c r="E15" s="84"/>
    </row>
    <row r="16" spans="1:5" ht="28.5" customHeight="1" x14ac:dyDescent="0.25">
      <c r="A16" s="79" t="s">
        <v>15</v>
      </c>
      <c r="B16" s="79"/>
      <c r="C16" s="79"/>
      <c r="D16" s="79"/>
      <c r="E16" s="79"/>
    </row>
    <row r="17" spans="1:7" ht="55.9" customHeight="1" x14ac:dyDescent="0.25">
      <c r="A17" s="79" t="s">
        <v>25</v>
      </c>
      <c r="B17" s="79"/>
      <c r="C17" s="79"/>
      <c r="D17" s="79"/>
      <c r="E17" s="79"/>
    </row>
    <row r="18" spans="1:7" ht="31.5" customHeight="1" x14ac:dyDescent="0.25">
      <c r="A18" s="90" t="s">
        <v>26</v>
      </c>
      <c r="B18" s="90"/>
      <c r="C18" s="90"/>
      <c r="D18" s="90"/>
      <c r="E18" s="90"/>
    </row>
    <row r="19" spans="1:7" x14ac:dyDescent="0.25">
      <c r="A19" s="90"/>
      <c r="B19" s="90"/>
      <c r="C19" s="90"/>
      <c r="D19" s="90"/>
      <c r="E19" s="90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29</v>
      </c>
      <c r="E20" s="3" t="s">
        <v>8</v>
      </c>
    </row>
    <row r="21" spans="1:7" ht="38.25" x14ac:dyDescent="0.25">
      <c r="A21" s="20" t="s">
        <v>44</v>
      </c>
      <c r="B21" s="9" t="s">
        <v>35</v>
      </c>
      <c r="C21" s="3" t="s">
        <v>4</v>
      </c>
      <c r="D21" s="3">
        <v>13</v>
      </c>
      <c r="E21" s="8">
        <f>D21*F19*G19</f>
        <v>63983.399999999994</v>
      </c>
      <c r="G21" s="14"/>
    </row>
    <row r="22" spans="1:7" ht="45" x14ac:dyDescent="0.25">
      <c r="A22" s="7" t="s">
        <v>66</v>
      </c>
      <c r="B22" s="9" t="s">
        <v>67</v>
      </c>
      <c r="C22" s="3" t="s">
        <v>4</v>
      </c>
      <c r="D22" s="3"/>
      <c r="E22" s="8">
        <f>1226.1*3</f>
        <v>3678.2999999999997</v>
      </c>
      <c r="G22" s="14"/>
    </row>
    <row r="23" spans="1:7" ht="25.5" x14ac:dyDescent="0.25">
      <c r="A23" s="7" t="s">
        <v>70</v>
      </c>
      <c r="B23" s="52" t="s">
        <v>71</v>
      </c>
      <c r="C23" s="3" t="s">
        <v>28</v>
      </c>
      <c r="D23" s="3"/>
      <c r="E23" s="8">
        <v>1039.9000000000001</v>
      </c>
      <c r="G23" s="14"/>
    </row>
    <row r="24" spans="1:7" x14ac:dyDescent="0.25">
      <c r="A24" s="7" t="s">
        <v>39</v>
      </c>
      <c r="B24" s="9" t="s">
        <v>22</v>
      </c>
      <c r="C24" s="3" t="s">
        <v>4</v>
      </c>
      <c r="D24" s="3">
        <v>3.6</v>
      </c>
      <c r="E24" s="8">
        <f>D24*F19*G19</f>
        <v>17718.48</v>
      </c>
      <c r="G24" s="14"/>
    </row>
    <row r="25" spans="1:7" x14ac:dyDescent="0.25">
      <c r="A25" s="34" t="s">
        <v>27</v>
      </c>
      <c r="B25" s="9" t="s">
        <v>67</v>
      </c>
      <c r="C25" s="21" t="s">
        <v>28</v>
      </c>
      <c r="D25" s="21"/>
      <c r="E25" s="8">
        <v>5.78</v>
      </c>
      <c r="G25" s="14"/>
    </row>
    <row r="26" spans="1:7" ht="45" x14ac:dyDescent="0.25">
      <c r="A26" s="11" t="s">
        <v>68</v>
      </c>
      <c r="B26" s="9" t="s">
        <v>73</v>
      </c>
      <c r="C26" s="21" t="s">
        <v>28</v>
      </c>
      <c r="D26" s="23"/>
      <c r="E26" s="27">
        <v>5115.41</v>
      </c>
      <c r="G26" s="14"/>
    </row>
    <row r="27" spans="1:7" x14ac:dyDescent="0.25">
      <c r="A27" s="51" t="s">
        <v>69</v>
      </c>
      <c r="B27" s="9" t="s">
        <v>74</v>
      </c>
      <c r="C27" s="21" t="s">
        <v>60</v>
      </c>
      <c r="D27" s="23">
        <v>0.8</v>
      </c>
      <c r="E27" s="27">
        <f>D27*218.47</f>
        <v>174.77600000000001</v>
      </c>
      <c r="G27" s="14"/>
    </row>
    <row r="28" spans="1:7" s="10" customFormat="1" x14ac:dyDescent="0.25">
      <c r="A28" s="44" t="s">
        <v>42</v>
      </c>
      <c r="B28" s="45"/>
      <c r="C28" s="45"/>
      <c r="D28" s="46"/>
      <c r="E28" s="29">
        <f>SUM(E21:E27)</f>
        <v>91716.045999999988</v>
      </c>
    </row>
    <row r="30" spans="1:7" ht="32.25" customHeight="1" x14ac:dyDescent="0.25">
      <c r="A30" s="91" t="s">
        <v>72</v>
      </c>
      <c r="B30" s="91"/>
      <c r="C30" s="91"/>
      <c r="D30" s="91"/>
      <c r="E30" s="91"/>
    </row>
    <row r="31" spans="1:7" ht="30.75" customHeight="1" x14ac:dyDescent="0.25">
      <c r="A31" s="79" t="s">
        <v>19</v>
      </c>
      <c r="B31" s="79"/>
      <c r="C31" s="79"/>
      <c r="D31" s="79"/>
      <c r="E31" s="79"/>
    </row>
    <row r="32" spans="1:7" x14ac:dyDescent="0.25">
      <c r="A32" s="79" t="s">
        <v>18</v>
      </c>
      <c r="B32" s="79"/>
      <c r="C32" s="79"/>
      <c r="D32" s="79"/>
      <c r="E32" s="79"/>
      <c r="F32" s="10"/>
      <c r="G32" s="10"/>
    </row>
    <row r="33" spans="1:5" x14ac:dyDescent="0.25">
      <c r="A33" s="79" t="s">
        <v>32</v>
      </c>
      <c r="B33" s="79"/>
      <c r="C33" s="79"/>
      <c r="D33" s="79"/>
      <c r="E33" s="79"/>
    </row>
    <row r="34" spans="1:5" x14ac:dyDescent="0.25">
      <c r="A34" s="79" t="s">
        <v>16</v>
      </c>
      <c r="B34" s="79"/>
      <c r="C34" s="79"/>
      <c r="D34" s="79"/>
      <c r="E34" s="79"/>
    </row>
    <row r="35" spans="1:5" x14ac:dyDescent="0.25">
      <c r="A35" s="89" t="s">
        <v>5</v>
      </c>
      <c r="B35" s="89"/>
      <c r="C35" s="89"/>
      <c r="D35" s="89"/>
      <c r="E35" s="89"/>
    </row>
    <row r="36" spans="1:5" x14ac:dyDescent="0.25">
      <c r="A36" s="79" t="s">
        <v>16</v>
      </c>
      <c r="B36" s="79"/>
      <c r="C36" s="79"/>
      <c r="D36" s="79"/>
      <c r="E36" s="79"/>
    </row>
    <row r="37" spans="1:5" x14ac:dyDescent="0.25">
      <c r="A37" s="85" t="s">
        <v>30</v>
      </c>
      <c r="B37" s="85"/>
      <c r="C37" s="85"/>
      <c r="D37" s="85"/>
      <c r="E37" s="5"/>
    </row>
    <row r="38" spans="1:5" x14ac:dyDescent="0.25">
      <c r="B38" s="86" t="s">
        <v>17</v>
      </c>
      <c r="C38" s="86"/>
      <c r="D38" s="86"/>
      <c r="E38" s="6" t="s">
        <v>6</v>
      </c>
    </row>
    <row r="39" spans="1:5" x14ac:dyDescent="0.25">
      <c r="A39" s="39"/>
      <c r="B39" s="39"/>
      <c r="C39" s="39"/>
      <c r="D39" s="39"/>
      <c r="E39" s="39"/>
    </row>
    <row r="40" spans="1:5" x14ac:dyDescent="0.25">
      <c r="A40" s="87" t="s">
        <v>31</v>
      </c>
      <c r="B40" s="87"/>
      <c r="C40" s="87"/>
      <c r="D40" s="87"/>
      <c r="E40" s="5"/>
    </row>
    <row r="41" spans="1:5" x14ac:dyDescent="0.25">
      <c r="B41" s="86" t="s">
        <v>17</v>
      </c>
      <c r="C41" s="86"/>
      <c r="D41" s="86"/>
      <c r="E41" s="6" t="s">
        <v>6</v>
      </c>
    </row>
    <row r="43" spans="1:5" x14ac:dyDescent="0.25">
      <c r="A43" s="2" t="s">
        <v>37</v>
      </c>
    </row>
    <row r="44" spans="1:5" x14ac:dyDescent="0.25">
      <c r="A44" s="10" t="s">
        <v>36</v>
      </c>
    </row>
    <row r="45" spans="1:5" x14ac:dyDescent="0.25">
      <c r="A45" s="2" t="s">
        <v>41</v>
      </c>
      <c r="B45" s="26">
        <f>'2кв'!B49</f>
        <v>149548.27600000001</v>
      </c>
    </row>
    <row r="46" spans="1:5" ht="26.25" x14ac:dyDescent="0.25">
      <c r="A46" s="15" t="s">
        <v>61</v>
      </c>
      <c r="B46" s="12"/>
    </row>
    <row r="47" spans="1:5" x14ac:dyDescent="0.25">
      <c r="A47" s="2" t="s">
        <v>38</v>
      </c>
      <c r="B47" s="12">
        <v>100375.43</v>
      </c>
    </row>
    <row r="48" spans="1:5" ht="30" x14ac:dyDescent="0.25">
      <c r="A48" s="28" t="s">
        <v>45</v>
      </c>
      <c r="B48" s="12">
        <f>100*3</f>
        <v>300</v>
      </c>
    </row>
    <row r="49" spans="1:2" ht="30" x14ac:dyDescent="0.25">
      <c r="A49" s="42" t="s">
        <v>34</v>
      </c>
      <c r="B49" s="12">
        <f>E28</f>
        <v>91716.045999999988</v>
      </c>
    </row>
    <row r="50" spans="1:2" x14ac:dyDescent="0.25">
      <c r="A50" s="13" t="s">
        <v>40</v>
      </c>
      <c r="B50" s="24">
        <f>B45+B47+B48-B49</f>
        <v>158507.66000000003</v>
      </c>
    </row>
    <row r="51" spans="1:2" x14ac:dyDescent="0.25">
      <c r="B51" s="14"/>
    </row>
  </sheetData>
  <mergeCells count="28">
    <mergeCell ref="A8:E8"/>
    <mergeCell ref="A1:E1"/>
    <mergeCell ref="A2:E2"/>
    <mergeCell ref="A3:E3"/>
    <mergeCell ref="A6:E6"/>
    <mergeCell ref="A7:E7"/>
    <mergeCell ref="A30:E3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7:D37"/>
    <mergeCell ref="B38:D38"/>
    <mergeCell ref="A40:D40"/>
    <mergeCell ref="B41:D41"/>
    <mergeCell ref="A31:E31"/>
    <mergeCell ref="A32:E32"/>
    <mergeCell ref="A33:E33"/>
    <mergeCell ref="A34:E34"/>
    <mergeCell ref="A35:E35"/>
    <mergeCell ref="A36:E3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75" t="s">
        <v>10</v>
      </c>
      <c r="B1" s="75"/>
      <c r="C1" s="75"/>
      <c r="D1" s="75"/>
      <c r="E1" s="75"/>
    </row>
    <row r="2" spans="1:5" ht="31.5" customHeight="1" x14ac:dyDescent="0.25">
      <c r="A2" s="76" t="s">
        <v>11</v>
      </c>
      <c r="B2" s="77"/>
      <c r="C2" s="77"/>
      <c r="D2" s="77"/>
      <c r="E2" s="77"/>
    </row>
    <row r="3" spans="1:5" x14ac:dyDescent="0.25">
      <c r="A3" s="78" t="s">
        <v>78</v>
      </c>
      <c r="B3" s="78"/>
      <c r="C3" s="78"/>
      <c r="D3" s="78"/>
      <c r="E3" s="78"/>
    </row>
    <row r="4" spans="1:5" s="1" customFormat="1" ht="15.6" customHeight="1" x14ac:dyDescent="0.25">
      <c r="A4" s="16" t="s">
        <v>12</v>
      </c>
      <c r="B4" s="4"/>
      <c r="C4" s="4"/>
      <c r="D4" s="4"/>
      <c r="E4" s="47" t="s">
        <v>79</v>
      </c>
    </row>
    <row r="5" spans="1:5" x14ac:dyDescent="0.25">
      <c r="A5" s="49"/>
      <c r="B5" s="4"/>
      <c r="C5" s="4"/>
      <c r="D5" s="4"/>
      <c r="E5" s="4"/>
    </row>
    <row r="6" spans="1:5" x14ac:dyDescent="0.25">
      <c r="A6" s="79" t="s">
        <v>0</v>
      </c>
      <c r="B6" s="79"/>
      <c r="C6" s="79"/>
      <c r="D6" s="79"/>
      <c r="E6" s="79"/>
    </row>
    <row r="7" spans="1:5" x14ac:dyDescent="0.25">
      <c r="A7" s="80" t="s">
        <v>23</v>
      </c>
      <c r="B7" s="80"/>
      <c r="C7" s="80"/>
      <c r="D7" s="80"/>
      <c r="E7" s="80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79" t="s">
        <v>24</v>
      </c>
      <c r="B9" s="79"/>
      <c r="C9" s="79"/>
      <c r="D9" s="79"/>
      <c r="E9" s="79"/>
    </row>
    <row r="10" spans="1:5" ht="24.75" customHeight="1" x14ac:dyDescent="0.25">
      <c r="A10" s="82" t="s">
        <v>13</v>
      </c>
      <c r="B10" s="83"/>
      <c r="C10" s="83"/>
      <c r="D10" s="83"/>
      <c r="E10" s="83"/>
    </row>
    <row r="11" spans="1:5" ht="29.25" customHeight="1" x14ac:dyDescent="0.25">
      <c r="A11" s="79" t="s">
        <v>33</v>
      </c>
      <c r="B11" s="79"/>
      <c r="C11" s="79"/>
      <c r="D11" s="79"/>
      <c r="E11" s="79"/>
    </row>
    <row r="12" spans="1:5" ht="21.6" customHeight="1" x14ac:dyDescent="0.25">
      <c r="A12" s="79" t="s">
        <v>20</v>
      </c>
      <c r="B12" s="79"/>
      <c r="C12" s="79"/>
      <c r="D12" s="79"/>
      <c r="E12" s="79"/>
    </row>
    <row r="13" spans="1:5" x14ac:dyDescent="0.25">
      <c r="A13" s="74" t="s">
        <v>2</v>
      </c>
      <c r="B13" s="84"/>
      <c r="C13" s="84"/>
      <c r="D13" s="84"/>
      <c r="E13" s="84"/>
    </row>
    <row r="14" spans="1:5" ht="18" customHeight="1" x14ac:dyDescent="0.25">
      <c r="A14" s="79" t="s">
        <v>21</v>
      </c>
      <c r="B14" s="79"/>
      <c r="C14" s="79"/>
      <c r="D14" s="79"/>
      <c r="E14" s="79"/>
    </row>
    <row r="15" spans="1:5" x14ac:dyDescent="0.25">
      <c r="A15" s="74" t="s">
        <v>14</v>
      </c>
      <c r="B15" s="84"/>
      <c r="C15" s="84"/>
      <c r="D15" s="84"/>
      <c r="E15" s="84"/>
    </row>
    <row r="16" spans="1:5" ht="28.5" customHeight="1" x14ac:dyDescent="0.25">
      <c r="A16" s="79" t="s">
        <v>15</v>
      </c>
      <c r="B16" s="79"/>
      <c r="C16" s="79"/>
      <c r="D16" s="79"/>
      <c r="E16" s="79"/>
    </row>
    <row r="17" spans="1:7" ht="55.9" customHeight="1" x14ac:dyDescent="0.25">
      <c r="A17" s="79" t="s">
        <v>25</v>
      </c>
      <c r="B17" s="79"/>
      <c r="C17" s="79"/>
      <c r="D17" s="79"/>
      <c r="E17" s="79"/>
    </row>
    <row r="18" spans="1:7" ht="31.5" customHeight="1" x14ac:dyDescent="0.25">
      <c r="A18" s="90" t="s">
        <v>26</v>
      </c>
      <c r="B18" s="90"/>
      <c r="C18" s="90"/>
      <c r="D18" s="90"/>
      <c r="E18" s="90"/>
    </row>
    <row r="19" spans="1:7" x14ac:dyDescent="0.25">
      <c r="A19" s="90"/>
      <c r="B19" s="90"/>
      <c r="C19" s="90"/>
      <c r="D19" s="90"/>
      <c r="E19" s="90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29</v>
      </c>
      <c r="E20" s="3" t="s">
        <v>8</v>
      </c>
    </row>
    <row r="21" spans="1:7" ht="38.25" x14ac:dyDescent="0.25">
      <c r="A21" s="20" t="s">
        <v>44</v>
      </c>
      <c r="B21" s="9" t="s">
        <v>35</v>
      </c>
      <c r="C21" s="3" t="s">
        <v>4</v>
      </c>
      <c r="D21" s="3">
        <v>13</v>
      </c>
      <c r="E21" s="8">
        <f>D21*F19*G19</f>
        <v>63983.399999999994</v>
      </c>
      <c r="G21" s="14"/>
    </row>
    <row r="22" spans="1:7" ht="45" x14ac:dyDescent="0.25">
      <c r="A22" s="7" t="s">
        <v>66</v>
      </c>
      <c r="B22" s="9" t="s">
        <v>77</v>
      </c>
      <c r="C22" s="3" t="s">
        <v>4</v>
      </c>
      <c r="D22" s="3"/>
      <c r="E22" s="8">
        <f>1226.1*3</f>
        <v>3678.2999999999997</v>
      </c>
      <c r="G22" s="14"/>
    </row>
    <row r="23" spans="1:7" ht="25.5" x14ac:dyDescent="0.25">
      <c r="A23" s="7" t="s">
        <v>70</v>
      </c>
      <c r="B23" s="52" t="s">
        <v>71</v>
      </c>
      <c r="C23" s="3" t="s">
        <v>28</v>
      </c>
      <c r="D23" s="3"/>
      <c r="E23" s="8">
        <v>0</v>
      </c>
      <c r="G23" s="14"/>
    </row>
    <row r="24" spans="1:7" x14ac:dyDescent="0.25">
      <c r="A24" s="7" t="s">
        <v>39</v>
      </c>
      <c r="B24" s="9" t="s">
        <v>22</v>
      </c>
      <c r="C24" s="3" t="s">
        <v>4</v>
      </c>
      <c r="D24" s="3">
        <v>3.6</v>
      </c>
      <c r="E24" s="8">
        <f>D24*F19*G19</f>
        <v>17718.48</v>
      </c>
      <c r="G24" s="14"/>
    </row>
    <row r="25" spans="1:7" x14ac:dyDescent="0.25">
      <c r="A25" s="34" t="s">
        <v>27</v>
      </c>
      <c r="B25" s="9" t="s">
        <v>77</v>
      </c>
      <c r="C25" s="21" t="s">
        <v>28</v>
      </c>
      <c r="D25" s="21"/>
      <c r="E25" s="8">
        <v>380</v>
      </c>
      <c r="G25" s="14"/>
    </row>
    <row r="26" spans="1:7" ht="30" x14ac:dyDescent="0.25">
      <c r="A26" s="11" t="s">
        <v>75</v>
      </c>
      <c r="B26" s="9" t="s">
        <v>76</v>
      </c>
      <c r="C26" s="21" t="s">
        <v>28</v>
      </c>
      <c r="D26" s="23">
        <v>2</v>
      </c>
      <c r="E26" s="27">
        <f>D26*218.47</f>
        <v>436.94</v>
      </c>
      <c r="G26" s="14"/>
    </row>
    <row r="27" spans="1:7" s="10" customFormat="1" x14ac:dyDescent="0.25">
      <c r="A27" s="44" t="s">
        <v>42</v>
      </c>
      <c r="B27" s="45"/>
      <c r="C27" s="45"/>
      <c r="D27" s="46"/>
      <c r="E27" s="29">
        <f>SUM(E21:E26)</f>
        <v>86197.119999999995</v>
      </c>
    </row>
    <row r="29" spans="1:7" ht="32.25" customHeight="1" x14ac:dyDescent="0.25">
      <c r="A29" s="91" t="s">
        <v>80</v>
      </c>
      <c r="B29" s="91"/>
      <c r="C29" s="91"/>
      <c r="D29" s="91"/>
      <c r="E29" s="91"/>
    </row>
    <row r="30" spans="1:7" ht="30.75" customHeight="1" x14ac:dyDescent="0.25">
      <c r="A30" s="79" t="s">
        <v>19</v>
      </c>
      <c r="B30" s="79"/>
      <c r="C30" s="79"/>
      <c r="D30" s="79"/>
      <c r="E30" s="79"/>
    </row>
    <row r="31" spans="1:7" x14ac:dyDescent="0.25">
      <c r="A31" s="79" t="s">
        <v>18</v>
      </c>
      <c r="B31" s="79"/>
      <c r="C31" s="79"/>
      <c r="D31" s="79"/>
      <c r="E31" s="79"/>
      <c r="F31" s="10"/>
      <c r="G31" s="10"/>
    </row>
    <row r="32" spans="1:7" x14ac:dyDescent="0.25">
      <c r="A32" s="79" t="s">
        <v>32</v>
      </c>
      <c r="B32" s="79"/>
      <c r="C32" s="79"/>
      <c r="D32" s="79"/>
      <c r="E32" s="79"/>
    </row>
    <row r="33" spans="1:5" x14ac:dyDescent="0.25">
      <c r="A33" s="79" t="s">
        <v>16</v>
      </c>
      <c r="B33" s="79"/>
      <c r="C33" s="79"/>
      <c r="D33" s="79"/>
      <c r="E33" s="79"/>
    </row>
    <row r="34" spans="1:5" x14ac:dyDescent="0.25">
      <c r="A34" s="89" t="s">
        <v>5</v>
      </c>
      <c r="B34" s="89"/>
      <c r="C34" s="89"/>
      <c r="D34" s="89"/>
      <c r="E34" s="89"/>
    </row>
    <row r="35" spans="1:5" x14ac:dyDescent="0.25">
      <c r="A35" s="79" t="s">
        <v>16</v>
      </c>
      <c r="B35" s="79"/>
      <c r="C35" s="79"/>
      <c r="D35" s="79"/>
      <c r="E35" s="79"/>
    </row>
    <row r="36" spans="1:5" x14ac:dyDescent="0.25">
      <c r="A36" s="85" t="s">
        <v>30</v>
      </c>
      <c r="B36" s="85"/>
      <c r="C36" s="85"/>
      <c r="D36" s="85"/>
      <c r="E36" s="5"/>
    </row>
    <row r="37" spans="1:5" x14ac:dyDescent="0.25">
      <c r="B37" s="86" t="s">
        <v>17</v>
      </c>
      <c r="C37" s="86"/>
      <c r="D37" s="86"/>
      <c r="E37" s="6" t="s">
        <v>6</v>
      </c>
    </row>
    <row r="38" spans="1:5" x14ac:dyDescent="0.25">
      <c r="A38" s="48"/>
      <c r="B38" s="48"/>
      <c r="C38" s="48"/>
      <c r="D38" s="48"/>
      <c r="E38" s="48"/>
    </row>
    <row r="39" spans="1:5" x14ac:dyDescent="0.25">
      <c r="A39" s="87" t="s">
        <v>31</v>
      </c>
      <c r="B39" s="87"/>
      <c r="C39" s="87"/>
      <c r="D39" s="87"/>
      <c r="E39" s="5"/>
    </row>
    <row r="40" spans="1:5" x14ac:dyDescent="0.25">
      <c r="B40" s="86" t="s">
        <v>17</v>
      </c>
      <c r="C40" s="86"/>
      <c r="D40" s="86"/>
      <c r="E40" s="6" t="s">
        <v>6</v>
      </c>
    </row>
    <row r="42" spans="1:5" x14ac:dyDescent="0.25">
      <c r="A42" s="2" t="s">
        <v>37</v>
      </c>
    </row>
    <row r="43" spans="1:5" x14ac:dyDescent="0.25">
      <c r="A43" s="10" t="s">
        <v>36</v>
      </c>
    </row>
    <row r="44" spans="1:5" x14ac:dyDescent="0.25">
      <c r="A44" s="2" t="s">
        <v>41</v>
      </c>
      <c r="B44" s="26">
        <f>'3кв'!B50</f>
        <v>158507.66000000003</v>
      </c>
    </row>
    <row r="45" spans="1:5" ht="26.25" x14ac:dyDescent="0.25">
      <c r="A45" s="15" t="s">
        <v>61</v>
      </c>
      <c r="B45" s="12"/>
    </row>
    <row r="46" spans="1:5" x14ac:dyDescent="0.25">
      <c r="A46" s="2" t="s">
        <v>38</v>
      </c>
      <c r="B46" s="12">
        <f>97084.75-754.4</f>
        <v>96330.35</v>
      </c>
    </row>
    <row r="47" spans="1:5" ht="30" x14ac:dyDescent="0.25">
      <c r="A47" s="28" t="s">
        <v>45</v>
      </c>
      <c r="B47" s="12">
        <f>110*3+30</f>
        <v>360</v>
      </c>
    </row>
    <row r="48" spans="1:5" ht="30" x14ac:dyDescent="0.25">
      <c r="A48" s="50" t="s">
        <v>34</v>
      </c>
      <c r="B48" s="12">
        <f>E27</f>
        <v>86197.119999999995</v>
      </c>
    </row>
    <row r="49" spans="1:2" x14ac:dyDescent="0.25">
      <c r="A49" s="13" t="s">
        <v>40</v>
      </c>
      <c r="B49" s="24">
        <f>B44+B46+B47-B48</f>
        <v>169000.89000000004</v>
      </c>
    </row>
    <row r="50" spans="1:2" x14ac:dyDescent="0.25">
      <c r="B50" s="14"/>
    </row>
  </sheetData>
  <mergeCells count="28">
    <mergeCell ref="A36:D36"/>
    <mergeCell ref="B37:D37"/>
    <mergeCell ref="A39:D39"/>
    <mergeCell ref="B40:D40"/>
    <mergeCell ref="A30:E30"/>
    <mergeCell ref="A31:E31"/>
    <mergeCell ref="A32:E32"/>
    <mergeCell ref="A33:E33"/>
    <mergeCell ref="A34:E34"/>
    <mergeCell ref="A35:E35"/>
    <mergeCell ref="A29:E29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13" zoomScaleNormal="100" zoomScaleSheetLayoutView="100" workbookViewId="0">
      <selection activeCell="C32" sqref="C32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93" t="s">
        <v>81</v>
      </c>
      <c r="B1" s="93"/>
      <c r="C1" s="93"/>
      <c r="D1" s="53"/>
    </row>
    <row r="2" spans="1:5" ht="15.75" x14ac:dyDescent="0.25">
      <c r="A2" s="94" t="s">
        <v>82</v>
      </c>
      <c r="B2" s="94"/>
      <c r="C2" s="94"/>
      <c r="D2" s="54"/>
    </row>
    <row r="3" spans="1:5" ht="15.75" x14ac:dyDescent="0.25">
      <c r="A3" s="94" t="s">
        <v>83</v>
      </c>
      <c r="B3" s="94"/>
      <c r="C3" s="94"/>
      <c r="D3" s="54"/>
    </row>
    <row r="4" spans="1:5" ht="15.75" x14ac:dyDescent="0.25">
      <c r="A4" s="93" t="s">
        <v>96</v>
      </c>
      <c r="B4" s="93"/>
      <c r="C4" s="93"/>
      <c r="D4" s="53"/>
    </row>
    <row r="5" spans="1:5" ht="15.75" x14ac:dyDescent="0.25">
      <c r="A5" s="95"/>
      <c r="B5" s="95"/>
      <c r="C5" s="95"/>
      <c r="D5" s="1"/>
    </row>
    <row r="6" spans="1:5" ht="15.75" x14ac:dyDescent="0.25">
      <c r="A6" s="54"/>
      <c r="B6" s="55" t="s">
        <v>84</v>
      </c>
      <c r="C6" s="56">
        <f>'1кв'!B43</f>
        <v>119262.44</v>
      </c>
      <c r="D6" s="57"/>
    </row>
    <row r="7" spans="1:5" ht="15.75" x14ac:dyDescent="0.25">
      <c r="A7" s="54"/>
      <c r="B7" s="55" t="s">
        <v>97</v>
      </c>
      <c r="C7" s="56"/>
      <c r="D7" s="57"/>
    </row>
    <row r="8" spans="1:5" ht="15.75" x14ac:dyDescent="0.25">
      <c r="A8" s="58" t="s">
        <v>85</v>
      </c>
      <c r="B8" s="59" t="s">
        <v>86</v>
      </c>
      <c r="C8" s="60">
        <f>'1кв'!B45+'2кв'!B46+'3кв'!B47+'4кв'!B46</f>
        <v>413191.43000000005</v>
      </c>
      <c r="D8" s="61"/>
    </row>
    <row r="9" spans="1:5" ht="15.75" x14ac:dyDescent="0.25">
      <c r="A9" s="58"/>
      <c r="B9" s="62" t="s">
        <v>98</v>
      </c>
      <c r="C9" s="60">
        <f>'1кв'!B46+'2кв'!B47+'3кв'!B48+'4кв'!B47</f>
        <v>1260</v>
      </c>
      <c r="D9" s="61"/>
    </row>
    <row r="10" spans="1:5" ht="15.75" x14ac:dyDescent="0.25">
      <c r="A10" s="63"/>
      <c r="B10" s="59" t="s">
        <v>87</v>
      </c>
      <c r="C10" s="64">
        <f>SUM(C8:C9)</f>
        <v>414451.43000000005</v>
      </c>
      <c r="D10" s="57"/>
    </row>
    <row r="11" spans="1:5" ht="15.75" x14ac:dyDescent="0.25">
      <c r="A11" s="1"/>
      <c r="B11" s="92"/>
      <c r="C11" s="92"/>
      <c r="D11" s="65"/>
    </row>
    <row r="12" spans="1:5" ht="15.75" x14ac:dyDescent="0.25">
      <c r="A12" s="66" t="s">
        <v>88</v>
      </c>
      <c r="B12" s="20" t="s">
        <v>44</v>
      </c>
      <c r="C12" s="67">
        <f>'1кв'!E21+'2кв'!E21+'3кв'!E21+'4кв'!E21</f>
        <v>248649.33599999998</v>
      </c>
      <c r="D12" s="65"/>
    </row>
    <row r="13" spans="1:5" ht="30" x14ac:dyDescent="0.25">
      <c r="A13" s="1"/>
      <c r="B13" s="7" t="s">
        <v>66</v>
      </c>
      <c r="C13" s="67">
        <f>'1кв'!E22+'2кв'!E22+'3кв'!E22+'4кв'!E22</f>
        <v>13487.099999999999</v>
      </c>
      <c r="D13" s="65"/>
      <c r="E13" s="68"/>
    </row>
    <row r="14" spans="1:5" ht="15.75" x14ac:dyDescent="0.25">
      <c r="B14" s="7" t="s">
        <v>70</v>
      </c>
      <c r="C14" s="67">
        <f>'3кв'!E23+'4кв'!E23</f>
        <v>1039.9000000000001</v>
      </c>
      <c r="D14" s="65"/>
    </row>
    <row r="15" spans="1:5" ht="15.75" x14ac:dyDescent="0.25">
      <c r="A15" s="66"/>
      <c r="B15" s="7" t="s">
        <v>39</v>
      </c>
      <c r="C15" s="67">
        <f>'1кв'!E23+'2кв'!E23+'3кв'!E24+'4кв'!E24</f>
        <v>69200.507999999987</v>
      </c>
      <c r="D15" s="65"/>
    </row>
    <row r="16" spans="1:5" ht="15.75" x14ac:dyDescent="0.25">
      <c r="A16" s="66"/>
      <c r="B16" s="34" t="s">
        <v>27</v>
      </c>
      <c r="C16" s="67">
        <f>'1кв'!E24+'2кв'!E24+'3кв'!E25+'4кв'!E25</f>
        <v>1610.6</v>
      </c>
      <c r="D16" s="65"/>
    </row>
    <row r="17" spans="1:5" ht="15.75" x14ac:dyDescent="0.25">
      <c r="A17" s="66"/>
      <c r="B17" s="34" t="s">
        <v>104</v>
      </c>
      <c r="C17" s="67">
        <f>12*206.95+2.8*218.47</f>
        <v>3095.1159999999995</v>
      </c>
      <c r="D17" s="65"/>
    </row>
    <row r="18" spans="1:5" ht="15.75" x14ac:dyDescent="0.25">
      <c r="A18" s="66"/>
      <c r="B18" s="70" t="s">
        <v>103</v>
      </c>
      <c r="C18" s="69">
        <f>C20+C21</f>
        <v>27630.42</v>
      </c>
      <c r="D18" s="65"/>
    </row>
    <row r="19" spans="1:5" ht="15.75" x14ac:dyDescent="0.25">
      <c r="A19" s="66"/>
      <c r="B19" s="70" t="s">
        <v>99</v>
      </c>
      <c r="C19" s="69"/>
      <c r="D19" s="65"/>
    </row>
    <row r="20" spans="1:5" ht="15.75" x14ac:dyDescent="0.25">
      <c r="A20" s="66"/>
      <c r="B20" s="11" t="s">
        <v>100</v>
      </c>
      <c r="C20" s="69">
        <f>'1кв'!E25</f>
        <v>22515.01</v>
      </c>
      <c r="D20" s="65"/>
    </row>
    <row r="21" spans="1:5" ht="30" x14ac:dyDescent="0.25">
      <c r="A21" s="66"/>
      <c r="B21" s="11" t="s">
        <v>101</v>
      </c>
      <c r="C21" s="69">
        <f>'3кв'!E26</f>
        <v>5115.41</v>
      </c>
      <c r="D21" s="65"/>
    </row>
    <row r="22" spans="1:5" ht="15.75" x14ac:dyDescent="0.25">
      <c r="A22" s="1"/>
      <c r="B22" s="71" t="s">
        <v>89</v>
      </c>
      <c r="C22" s="72">
        <f>SUM(C12:C18)</f>
        <v>364712.97999999992</v>
      </c>
      <c r="D22" s="65"/>
      <c r="E22" s="68"/>
    </row>
    <row r="23" spans="1:5" ht="15.75" x14ac:dyDescent="0.25">
      <c r="A23" s="1"/>
      <c r="B23" s="73" t="s">
        <v>102</v>
      </c>
      <c r="C23" s="72">
        <f>C6+C10-C22</f>
        <v>169000.89000000019</v>
      </c>
      <c r="D23" s="65"/>
    </row>
    <row r="24" spans="1:5" ht="15.75" x14ac:dyDescent="0.25">
      <c r="A24" s="1"/>
      <c r="B24" s="58"/>
      <c r="C24" s="58"/>
      <c r="D24" s="65"/>
    </row>
    <row r="25" spans="1:5" ht="15.75" x14ac:dyDescent="0.25">
      <c r="A25" s="1"/>
      <c r="B25" s="96" t="s">
        <v>105</v>
      </c>
      <c r="C25" s="96"/>
      <c r="D25" s="65"/>
    </row>
    <row r="26" spans="1:5" ht="15.75" x14ac:dyDescent="0.25">
      <c r="A26" s="1"/>
      <c r="B26" s="96" t="s">
        <v>106</v>
      </c>
      <c r="C26" s="96">
        <v>18006.439999999999</v>
      </c>
      <c r="D26" s="65"/>
    </row>
    <row r="27" spans="1:5" ht="15.75" x14ac:dyDescent="0.25">
      <c r="A27" s="1"/>
      <c r="B27" s="97" t="s">
        <v>107</v>
      </c>
      <c r="C27" s="97">
        <v>13727.51</v>
      </c>
      <c r="D27" s="65"/>
    </row>
    <row r="28" spans="1:5" ht="15.75" x14ac:dyDescent="0.25">
      <c r="A28" s="1"/>
      <c r="B28" s="96" t="s">
        <v>108</v>
      </c>
      <c r="C28" s="96">
        <f>C27-C26</f>
        <v>-4278.9299999999985</v>
      </c>
      <c r="D28" s="65"/>
    </row>
    <row r="29" spans="1:5" ht="15.75" x14ac:dyDescent="0.25">
      <c r="A29" s="1"/>
      <c r="B29" s="58"/>
      <c r="C29" s="58"/>
      <c r="D29" s="65"/>
    </row>
    <row r="30" spans="1:5" ht="15.75" x14ac:dyDescent="0.25">
      <c r="A30" s="1"/>
      <c r="B30" s="58"/>
      <c r="C30" s="58"/>
      <c r="D30" s="65"/>
    </row>
    <row r="31" spans="1:5" ht="15.75" x14ac:dyDescent="0.25">
      <c r="A31" s="58" t="s">
        <v>90</v>
      </c>
      <c r="C31" s="58"/>
      <c r="D31" s="65"/>
    </row>
    <row r="32" spans="1:5" ht="15.75" x14ac:dyDescent="0.25">
      <c r="A32" s="1"/>
      <c r="B32" s="58"/>
      <c r="C32" s="58"/>
      <c r="D32" s="65"/>
    </row>
    <row r="33" spans="1:4" ht="15.75" x14ac:dyDescent="0.25">
      <c r="A33" s="1"/>
      <c r="B33" s="58"/>
      <c r="C33" s="58"/>
      <c r="D33" s="65"/>
    </row>
    <row r="34" spans="1:4" ht="15.75" x14ac:dyDescent="0.25">
      <c r="A34" s="1" t="s">
        <v>91</v>
      </c>
      <c r="B34" s="58" t="s">
        <v>92</v>
      </c>
      <c r="C34" s="58"/>
      <c r="D34" s="65"/>
    </row>
    <row r="35" spans="1:4" ht="15.75" x14ac:dyDescent="0.25">
      <c r="A35" s="1"/>
      <c r="B35" s="58" t="s">
        <v>93</v>
      </c>
      <c r="C35" s="58"/>
      <c r="D35" s="65"/>
    </row>
    <row r="36" spans="1:4" ht="15.75" x14ac:dyDescent="0.25">
      <c r="A36" s="1"/>
      <c r="B36" s="58" t="s">
        <v>94</v>
      </c>
      <c r="C36" s="58"/>
      <c r="D36" s="65"/>
    </row>
    <row r="37" spans="1:4" ht="15.75" x14ac:dyDescent="0.25">
      <c r="A37" s="1"/>
      <c r="B37" s="58"/>
      <c r="C37" s="58"/>
      <c r="D37" s="65"/>
    </row>
    <row r="38" spans="1:4" ht="15.75" x14ac:dyDescent="0.25">
      <c r="A38" s="1"/>
      <c r="B38" s="58"/>
      <c r="C38" s="58"/>
      <c r="D38" s="65"/>
    </row>
    <row r="39" spans="1:4" ht="15.75" x14ac:dyDescent="0.25">
      <c r="A39" s="1"/>
      <c r="B39" s="58" t="s">
        <v>95</v>
      </c>
      <c r="C39" s="58"/>
      <c r="D39" s="65"/>
    </row>
    <row r="40" spans="1:4" ht="15.75" x14ac:dyDescent="0.25">
      <c r="A40" s="1"/>
      <c r="B40" s="58"/>
      <c r="C40" s="58"/>
      <c r="D40" s="65"/>
    </row>
    <row r="41" spans="1:4" ht="15.75" x14ac:dyDescent="0.25">
      <c r="A41" s="1"/>
      <c r="B41" s="58"/>
      <c r="C41" s="58"/>
      <c r="D41" s="65"/>
    </row>
    <row r="42" spans="1:4" ht="15.75" x14ac:dyDescent="0.25">
      <c r="A42" s="1"/>
      <c r="B42" s="58"/>
      <c r="C42" s="58"/>
      <c r="D42" s="65"/>
    </row>
    <row r="43" spans="1:4" ht="15.75" x14ac:dyDescent="0.25">
      <c r="A43" s="1"/>
      <c r="B43" s="58"/>
      <c r="C43" s="58"/>
      <c r="D43" s="65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2022-03-10T11:28:32Z</dcterms:modified>
</cp:coreProperties>
</file>