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'1кв'!$A$1:$E$49</definedName>
    <definedName name="_xlnm.Print_Area" localSheetId="1">'2кв'!$A$1:$E$49</definedName>
    <definedName name="_xlnm.Print_Area" localSheetId="2">'3кв'!$A$1:$E$51</definedName>
    <definedName name="_xlnm.Print_Area" localSheetId="3">'4кв'!$A$1:$E$50</definedName>
    <definedName name="_xlnm.Print_Area" localSheetId="4">отчет!$A$1:$C$48</definedName>
  </definedNames>
  <calcPr calcId="145621"/>
</workbook>
</file>

<file path=xl/calcChain.xml><?xml version="1.0" encoding="utf-8"?>
<calcChain xmlns="http://schemas.openxmlformats.org/spreadsheetml/2006/main">
  <c r="C35" i="20" l="1"/>
  <c r="E32" i="19" l="1"/>
  <c r="C28" i="20"/>
  <c r="C24" i="20"/>
  <c r="C27" i="20"/>
  <c r="C25" i="20" s="1"/>
  <c r="C19" i="20"/>
  <c r="C20" i="20"/>
  <c r="C21" i="20"/>
  <c r="C22" i="20"/>
  <c r="C23" i="20"/>
  <c r="C17" i="20"/>
  <c r="C18" i="20"/>
  <c r="C16" i="20"/>
  <c r="C13" i="20"/>
  <c r="B47" i="19"/>
  <c r="C12" i="20"/>
  <c r="C6" i="20"/>
  <c r="B48" i="19"/>
  <c r="B45" i="19"/>
  <c r="C29" i="20" l="1"/>
  <c r="C14" i="20"/>
  <c r="C30" i="20" l="1"/>
  <c r="E31" i="19" l="1"/>
  <c r="E30" i="19" l="1"/>
  <c r="E24" i="19"/>
  <c r="E22" i="19"/>
  <c r="E21" i="19"/>
  <c r="B49" i="19" s="1"/>
  <c r="B50" i="19" l="1"/>
  <c r="E33" i="18"/>
  <c r="B48" i="18"/>
  <c r="B46" i="18"/>
  <c r="E31" i="18"/>
  <c r="E32" i="18"/>
  <c r="E29" i="18"/>
  <c r="E22" i="18" l="1"/>
  <c r="B49" i="18"/>
  <c r="E24" i="18"/>
  <c r="E21" i="18"/>
  <c r="B50" i="18" l="1"/>
  <c r="B51" i="18" s="1"/>
  <c r="B46" i="17"/>
  <c r="E31" i="17"/>
  <c r="B44" i="17"/>
  <c r="E29" i="17" l="1"/>
  <c r="E22" i="17"/>
  <c r="B47" i="17" l="1"/>
  <c r="E24" i="17"/>
  <c r="E21" i="17"/>
  <c r="B48" i="17" s="1"/>
  <c r="B49" i="17" l="1"/>
  <c r="E31" i="16"/>
  <c r="B47" i="16" l="1"/>
  <c r="E24" i="16"/>
  <c r="E22" i="16"/>
  <c r="E21" i="16"/>
  <c r="B48" i="16" l="1"/>
  <c r="B49" i="16" s="1"/>
</calcChain>
</file>

<file path=xl/sharedStrings.xml><?xml version="1.0" encoding="utf-8"?>
<sst xmlns="http://schemas.openxmlformats.org/spreadsheetml/2006/main" count="335" uniqueCount="121">
  <si>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</si>
  <si>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</si>
  <si>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</si>
  <si>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</si>
  <si>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</si>
  <si>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</si>
  <si>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</si>
  <si>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</si>
  <si>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</si>
  <si>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</si>
  <si>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</si>
  <si>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</si>
  <si>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</si>
  <si>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</si>
  <si>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</si>
  <si>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</si>
  <si>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</si>
  <si>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</si>
  <si>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</si>
  <si>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</si>
  <si>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</si>
  <si>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</si>
  <si>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</si>
  <si>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</si>
  <si>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Линейная, 15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</si>
  <si>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№20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</si>
  <si>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</si>
  <si>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Итого:</t>
  </si>
  <si>
    <t>Стоимость материалов</t>
  </si>
  <si>
    <t>1 квартал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</si>
  <si>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</si>
  <si>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</si>
  <si>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</si>
  <si>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</si>
  <si>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</si>
  <si>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руб.</t>
  </si>
  <si>
    <t>Sдома=4391,9м2</t>
  </si>
  <si>
    <t>Работы по содержанию и тек. ремонту</t>
  </si>
  <si>
    <t>Остаток на начало квартала</t>
  </si>
  <si>
    <t xml:space="preserve">Расходы по управлению МКД </t>
  </si>
  <si>
    <t>определена приложением № 9 к договору</t>
  </si>
  <si>
    <t>Услуги по содержанию многоквартирного дома</t>
  </si>
  <si>
    <t xml:space="preserve">Дератизация и дезинсекция </t>
  </si>
  <si>
    <t>по заявке собственников</t>
  </si>
  <si>
    <t>Обработка подъездов хлорсодержащими растворами  протирка перил, почт.ящиков, замков ежедневно, опрыскивание 1 раз в неделю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</si>
  <si>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</t>
    </r>
  </si>
  <si>
    <t xml:space="preserve">Оплачено за размещение оборудования ТТК </t>
  </si>
  <si>
    <t>за 1 квартал 2021 года</t>
  </si>
  <si>
    <t>"31" 03  2021 г.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</si>
  <si>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Чередникова Артема Сергеевича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</si>
  <si>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 в лице председателя совета дома Чередникова А.С.</t>
    </r>
  </si>
  <si>
    <t>холодная вода на СОИ</t>
  </si>
  <si>
    <t>электроэнергия на СОИ</t>
  </si>
  <si>
    <t>водоотведение на СОИ</t>
  </si>
  <si>
    <t xml:space="preserve">           2. Всего за период с "01" 01 2021 г. по "31" 03 2021 г. выполнено работ (оказано услуг) на общую сумму двести пятьдесят две тысячи двести восемьдесят восемь рублей 18 копеек</t>
  </si>
  <si>
    <t>Предъявлено населению 268852,03</t>
  </si>
  <si>
    <t>за 2 квартал 2021 года</t>
  </si>
  <si>
    <t>"30" 06  2021 г.</t>
  </si>
  <si>
    <t>2 квартал</t>
  </si>
  <si>
    <t>ремонт крыльца (бетонирование)</t>
  </si>
  <si>
    <t>июнь</t>
  </si>
  <si>
    <t>ч/ч</t>
  </si>
  <si>
    <t>Обработка подъездов хлорсодержащими растворами опрыскивание 1 раз в неделю (май, июнь -1 раз в 2 недели)</t>
  </si>
  <si>
    <t xml:space="preserve">           2. Всего за период с "01" 04 2021 г. по "30" 06 2021 г. выполнено работ (оказано услуг) на общую сумму двести пятьдесят три тысячи триста двадцать один рубль 06 копеек</t>
  </si>
  <si>
    <t>Предъявлено населению 270047,04</t>
  </si>
  <si>
    <t>Обработка подъездов хлорсодержащими растворами опрыскивание 1 раз в неделю</t>
  </si>
  <si>
    <t>за 3 квартал 2021 года</t>
  </si>
  <si>
    <t>"30" 09  2021 г.</t>
  </si>
  <si>
    <t>3 квартал</t>
  </si>
  <si>
    <t>закладка кирпичем оконного проема в приямке</t>
  </si>
  <si>
    <t>установка кодового замка</t>
  </si>
  <si>
    <t>ремонт отмостки</t>
  </si>
  <si>
    <t>июль</t>
  </si>
  <si>
    <t>август</t>
  </si>
  <si>
    <t>Ремонт и окраска скамеек (смета)</t>
  </si>
  <si>
    <t xml:space="preserve">           2. Всего за период с "01" 07 2021 г. по "30" 09 2021 г. выполнено работ (оказано услуг) на общую сумму двести семьдесят восемь тысяч семьсот двадцать один рубль 64 копейки</t>
  </si>
  <si>
    <t>Предъявлено населению 269024,91</t>
  </si>
  <si>
    <t>за 4 квартал 2021 года</t>
  </si>
  <si>
    <t>"31" 12  2021 г.</t>
  </si>
  <si>
    <t>4 квартал</t>
  </si>
  <si>
    <t>Ремонт скамеек (изготовление 8 брусьев)</t>
  </si>
  <si>
    <t>ремонт карусели, скамейки и столика</t>
  </si>
  <si>
    <t>ноябрь</t>
  </si>
  <si>
    <t>декабрь</t>
  </si>
  <si>
    <t>Предъявлено населению 272053,45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</si>
  <si>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</si>
  <si>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</si>
  <si>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</si>
  <si>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</si>
  <si>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</si>
  <si>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</si>
  <si>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ТТК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</si>
  <si>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</si>
  <si>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</si>
  <si>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</si>
  <si>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</si>
  <si>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Дератизация, дезинсекция</t>
  </si>
  <si>
    <t>работы по договору, всего</t>
  </si>
  <si>
    <t>в том числе:</t>
  </si>
  <si>
    <t>Итого расходов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</si>
  <si>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</si>
  <si>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</si>
  <si>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</si>
  <si>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</si>
  <si>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</si>
  <si>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</si>
  <si>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ул.Линейная,15</t>
  </si>
  <si>
    <t>Начислено всего 1078147,07</t>
  </si>
  <si>
    <t>Непредвиденные работы 33 ч/ч</t>
  </si>
  <si>
    <t>* Ремонт и окраска скамеек (смета)</t>
  </si>
  <si>
    <t>Поверка ОПУ ТЭ</t>
  </si>
  <si>
    <t>* Поверка ОПУ ТЭ</t>
  </si>
  <si>
    <t xml:space="preserve">           2. Всего за период с "01" 10 2021 г. по "31" 12 2021 г. выполнено работ (оказано услуг) на общую сумму двести восемьдесят пять тысяч четыреста восемьдесят четыре рубля 14 копеек</t>
  </si>
  <si>
    <t>* холодная вода на СОИ - 28615,48</t>
  </si>
  <si>
    <t>* электроэнергия на СОИ-37194,03</t>
  </si>
  <si>
    <t>* водоотведение на СОИ- 10710,76</t>
  </si>
  <si>
    <t>Остаток средств на 01.01.2022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</si>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</sst>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\ _₽"/>
    <numFmt numFmtId="165" formatCode="#,##0.00_ ;\-#,##0.00\ "/>
    <numFmt numFmtId="166" formatCode="[$-419]General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6" fontId="18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1" fillId="0" borderId="4" xfId="0" applyFont="1" applyBorder="1" applyAlignment="1">
      <alignment horizontal="center"/>
    </xf>
    <xf numFmtId="43" fontId="7" fillId="0" borderId="0" xfId="0" applyNumberFormat="1" applyFont="1"/>
    <xf numFmtId="43" fontId="4" fillId="0" borderId="0" xfId="1" applyFont="1"/>
    <xf numFmtId="0" fontId="13" fillId="0" borderId="0" xfId="0" applyFont="1"/>
    <xf numFmtId="43" fontId="4" fillId="0" borderId="0" xfId="0" applyNumberFormat="1" applyFont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1" fillId="0" borderId="4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39" fontId="4" fillId="0" borderId="1" xfId="1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39" fontId="4" fillId="0" borderId="6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2" fontId="7" fillId="0" borderId="0" xfId="1" applyNumberFormat="1" applyFont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7" fillId="0" borderId="0" xfId="1" applyNumberFormat="1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2" fontId="7" fillId="0" borderId="0" xfId="1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11" fillId="3" borderId="4" xfId="0" applyFont="1" applyFill="1" applyBorder="1" applyAlignment="1">
      <alignment wrapText="1"/>
    </xf>
    <xf numFmtId="0" fontId="11" fillId="3" borderId="4" xfId="0" applyFont="1" applyFill="1" applyBorder="1" applyAlignment="1">
      <alignment horizontal="center"/>
    </xf>
    <xf numFmtId="0" fontId="11" fillId="0" borderId="8" xfId="0" applyFont="1" applyFill="1" applyBorder="1" applyAlignment="1">
      <alignment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0" fillId="0" borderId="1" xfId="0" applyNumberFormat="1" applyBorder="1" applyAlignment="1">
      <alignment horizontal="center"/>
    </xf>
    <xf numFmtId="165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0" fontId="4" fillId="0" borderId="9" xfId="0" applyFont="1" applyBorder="1" applyAlignment="1">
      <alignment vertical="center" wrapText="1"/>
    </xf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39" fontId="4" fillId="0" borderId="12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2" zoomScaleNormal="100" zoomScaleSheetLayoutView="100" workbookViewId="0">
      <selection activeCell="E24" sqref="E24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9.140625" style="2"/>
    <col min="7" max="7" width="14.7109375" style="2" customWidth="1"/>
    <col min="8" max="8" width="18.28515625" style="2" customWidth="1"/>
    <col min="9" max="16384" width="9.140625" style="2"/>
  </cols>
  <sheetData>
    <row r="1" spans="1:5" ht="15.75" x14ac:dyDescent="0.25">
      <c r="A1" s="74" t="s">
        <v>11</v>
      </c>
      <c r="B1" s="74"/>
      <c r="C1" s="74"/>
      <c r="D1" s="74"/>
      <c r="E1" s="74"/>
    </row>
    <row r="2" spans="1:5" ht="33.75" customHeight="1" x14ac:dyDescent="0.25">
      <c r="A2" s="75" t="s">
        <v>12</v>
      </c>
      <c r="B2" s="76"/>
      <c r="C2" s="76"/>
      <c r="D2" s="76"/>
      <c r="E2" s="76"/>
    </row>
    <row r="3" spans="1:5" x14ac:dyDescent="0.25">
      <c r="A3" s="77" t="s">
        <v>47</v>
      </c>
      <c r="B3" s="77"/>
      <c r="C3" s="77"/>
      <c r="D3" s="77"/>
      <c r="E3" s="77"/>
    </row>
    <row r="4" spans="1:5" s="1" customFormat="1" ht="15.75" x14ac:dyDescent="0.25">
      <c r="A4" s="17" t="s">
        <v>13</v>
      </c>
      <c r="B4" s="18"/>
      <c r="C4" s="18"/>
      <c r="D4" s="80" t="s">
        <v>48</v>
      </c>
      <c r="E4" s="80"/>
    </row>
    <row r="5" spans="1:5" x14ac:dyDescent="0.25">
      <c r="A5" s="78" t="s">
        <v>0</v>
      </c>
      <c r="B5" s="78"/>
      <c r="C5" s="78"/>
      <c r="D5" s="78"/>
      <c r="E5" s="78"/>
    </row>
    <row r="6" spans="1:5" x14ac:dyDescent="0.25">
      <c r="A6" s="79" t="s">
        <v>24</v>
      </c>
      <c r="B6" s="79"/>
      <c r="C6" s="79"/>
      <c r="D6" s="79"/>
      <c r="E6" s="79"/>
    </row>
    <row r="7" spans="1:5" x14ac:dyDescent="0.25">
      <c r="A7" s="73" t="s">
        <v>1</v>
      </c>
      <c r="B7" s="73"/>
      <c r="C7" s="73"/>
      <c r="D7" s="73"/>
      <c r="E7" s="73"/>
    </row>
    <row r="8" spans="1:5" ht="17.25" customHeight="1" x14ac:dyDescent="0.25">
      <c r="A8" s="78" t="s">
        <v>49</v>
      </c>
      <c r="B8" s="78"/>
      <c r="C8" s="78"/>
      <c r="D8" s="78"/>
      <c r="E8" s="78"/>
    </row>
    <row r="9" spans="1:5" ht="24" customHeight="1" x14ac:dyDescent="0.25">
      <c r="A9" s="82" t="s">
        <v>14</v>
      </c>
      <c r="B9" s="83"/>
      <c r="C9" s="83"/>
      <c r="D9" s="83"/>
      <c r="E9" s="83"/>
    </row>
    <row r="10" spans="1:5" ht="27.6" customHeight="1" x14ac:dyDescent="0.25">
      <c r="A10" s="78" t="s">
        <v>45</v>
      </c>
      <c r="B10" s="78"/>
      <c r="C10" s="78"/>
      <c r="D10" s="78"/>
      <c r="E10" s="78"/>
    </row>
    <row r="11" spans="1:5" ht="13.15" customHeight="1" x14ac:dyDescent="0.25">
      <c r="A11" s="73" t="s">
        <v>15</v>
      </c>
      <c r="B11" s="84"/>
      <c r="C11" s="84"/>
      <c r="D11" s="84"/>
      <c r="E11" s="84"/>
    </row>
    <row r="12" spans="1:5" ht="16.5" customHeight="1" x14ac:dyDescent="0.25">
      <c r="A12" s="78" t="s">
        <v>21</v>
      </c>
      <c r="B12" s="78"/>
      <c r="C12" s="78"/>
      <c r="D12" s="78"/>
      <c r="E12" s="78"/>
    </row>
    <row r="13" spans="1:5" ht="13.9" customHeight="1" x14ac:dyDescent="0.25">
      <c r="A13" s="73" t="s">
        <v>2</v>
      </c>
      <c r="B13" s="84"/>
      <c r="C13" s="84"/>
      <c r="D13" s="84"/>
      <c r="E13" s="84"/>
    </row>
    <row r="14" spans="1:5" ht="17.25" customHeight="1" x14ac:dyDescent="0.25">
      <c r="A14" s="78" t="s">
        <v>22</v>
      </c>
      <c r="B14" s="78"/>
      <c r="C14" s="78"/>
      <c r="D14" s="78"/>
      <c r="E14" s="78"/>
    </row>
    <row r="15" spans="1:5" ht="13.9" customHeight="1" x14ac:dyDescent="0.25">
      <c r="A15" s="73" t="s">
        <v>16</v>
      </c>
      <c r="B15" s="84"/>
      <c r="C15" s="84"/>
      <c r="D15" s="84"/>
      <c r="E15" s="84"/>
    </row>
    <row r="16" spans="1:5" ht="31.5" customHeight="1" x14ac:dyDescent="0.25">
      <c r="A16" s="78" t="s">
        <v>17</v>
      </c>
      <c r="B16" s="78"/>
      <c r="C16" s="78"/>
      <c r="D16" s="78"/>
      <c r="E16" s="78"/>
    </row>
    <row r="17" spans="1:7" ht="53.45" customHeight="1" x14ac:dyDescent="0.25">
      <c r="A17" s="78" t="s">
        <v>25</v>
      </c>
      <c r="B17" s="78"/>
      <c r="C17" s="78"/>
      <c r="D17" s="78"/>
      <c r="E17" s="78"/>
    </row>
    <row r="18" spans="1:7" ht="36" customHeight="1" x14ac:dyDescent="0.25">
      <c r="A18" s="81" t="s">
        <v>26</v>
      </c>
      <c r="B18" s="81"/>
      <c r="C18" s="81"/>
      <c r="D18" s="81"/>
      <c r="E18" s="81"/>
    </row>
    <row r="19" spans="1:7" x14ac:dyDescent="0.25">
      <c r="A19" s="81"/>
      <c r="B19" s="81"/>
      <c r="C19" s="81"/>
      <c r="D19" s="81"/>
      <c r="E19" s="81"/>
      <c r="F19" s="2">
        <v>4391.8999999999996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6" t="s">
        <v>41</v>
      </c>
      <c r="B21" s="8" t="s">
        <v>40</v>
      </c>
      <c r="C21" s="3" t="s">
        <v>4</v>
      </c>
      <c r="D21" s="3">
        <v>12.22</v>
      </c>
      <c r="E21" s="7">
        <f>D21*F19*G19</f>
        <v>161007.054</v>
      </c>
      <c r="G21" s="15"/>
    </row>
    <row r="22" spans="1:7" ht="75" x14ac:dyDescent="0.25">
      <c r="A22" s="6" t="s">
        <v>44</v>
      </c>
      <c r="B22" s="8" t="s">
        <v>29</v>
      </c>
      <c r="C22" s="3" t="s">
        <v>4</v>
      </c>
      <c r="D22" s="3"/>
      <c r="E22" s="7">
        <f>2585.82*3</f>
        <v>7757.4600000000009</v>
      </c>
      <c r="G22" s="15"/>
    </row>
    <row r="23" spans="1:7" ht="25.5" x14ac:dyDescent="0.25">
      <c r="A23" s="6" t="s">
        <v>42</v>
      </c>
      <c r="B23" s="23" t="s">
        <v>43</v>
      </c>
      <c r="C23" s="3" t="s">
        <v>35</v>
      </c>
      <c r="D23" s="3"/>
      <c r="E23" s="7">
        <v>0</v>
      </c>
      <c r="G23" s="15"/>
    </row>
    <row r="24" spans="1:7" x14ac:dyDescent="0.25">
      <c r="A24" s="6" t="s">
        <v>39</v>
      </c>
      <c r="B24" s="8" t="s">
        <v>23</v>
      </c>
      <c r="C24" s="3" t="s">
        <v>4</v>
      </c>
      <c r="D24" s="3">
        <v>4.78</v>
      </c>
      <c r="E24" s="7">
        <f>D24*F19*G19</f>
        <v>62979.845999999998</v>
      </c>
      <c r="G24" s="15"/>
    </row>
    <row r="25" spans="1:7" x14ac:dyDescent="0.25">
      <c r="A25" s="6" t="s">
        <v>51</v>
      </c>
      <c r="B25" s="8" t="s">
        <v>29</v>
      </c>
      <c r="C25" s="3" t="s">
        <v>35</v>
      </c>
      <c r="D25" s="3"/>
      <c r="E25" s="7">
        <v>8478.81</v>
      </c>
      <c r="G25" s="15"/>
    </row>
    <row r="26" spans="1:7" x14ac:dyDescent="0.25">
      <c r="A26" s="6" t="s">
        <v>52</v>
      </c>
      <c r="B26" s="8" t="s">
        <v>29</v>
      </c>
      <c r="C26" s="3" t="s">
        <v>35</v>
      </c>
      <c r="D26" s="3"/>
      <c r="E26" s="7">
        <v>8774.8799999999992</v>
      </c>
      <c r="G26" s="15"/>
    </row>
    <row r="27" spans="1:7" x14ac:dyDescent="0.25">
      <c r="A27" s="6" t="s">
        <v>53</v>
      </c>
      <c r="B27" s="8" t="s">
        <v>29</v>
      </c>
      <c r="C27" s="3" t="s">
        <v>35</v>
      </c>
      <c r="D27" s="3"/>
      <c r="E27" s="7">
        <v>2633.19</v>
      </c>
      <c r="G27" s="15"/>
    </row>
    <row r="28" spans="1:7" x14ac:dyDescent="0.25">
      <c r="A28" s="6" t="s">
        <v>28</v>
      </c>
      <c r="B28" s="8" t="s">
        <v>29</v>
      </c>
      <c r="C28" s="3" t="s">
        <v>35</v>
      </c>
      <c r="D28" s="3"/>
      <c r="E28" s="22">
        <v>656.94</v>
      </c>
      <c r="G28" s="15"/>
    </row>
    <row r="29" spans="1:7" x14ac:dyDescent="0.25">
      <c r="A29" s="19"/>
      <c r="B29" s="11"/>
      <c r="C29" s="20"/>
      <c r="D29" s="11"/>
      <c r="E29" s="24"/>
      <c r="G29" s="15"/>
    </row>
    <row r="30" spans="1:7" x14ac:dyDescent="0.25">
      <c r="A30" s="19"/>
      <c r="B30" s="11"/>
      <c r="C30" s="20"/>
      <c r="D30" s="11"/>
      <c r="E30" s="24"/>
      <c r="G30" s="15"/>
    </row>
    <row r="31" spans="1:7" s="10" customFormat="1" ht="14.25" x14ac:dyDescent="0.2">
      <c r="A31" s="27" t="s">
        <v>27</v>
      </c>
      <c r="B31" s="28"/>
      <c r="C31" s="29"/>
      <c r="D31" s="29"/>
      <c r="E31" s="9">
        <f>SUM(E21:E30)</f>
        <v>252288.18</v>
      </c>
    </row>
    <row r="32" spans="1:7" ht="35.450000000000003" customHeight="1" x14ac:dyDescent="0.25">
      <c r="A32" s="87" t="s">
        <v>54</v>
      </c>
      <c r="B32" s="87"/>
      <c r="C32" s="87"/>
      <c r="D32" s="87"/>
      <c r="E32" s="87"/>
    </row>
    <row r="33" spans="1:8" ht="19.149999999999999" customHeight="1" x14ac:dyDescent="0.25">
      <c r="A33" s="78" t="s">
        <v>20</v>
      </c>
      <c r="B33" s="78"/>
      <c r="C33" s="78"/>
      <c r="D33" s="78"/>
      <c r="E33" s="78"/>
    </row>
    <row r="34" spans="1:8" ht="15.75" customHeight="1" x14ac:dyDescent="0.25">
      <c r="A34" s="78" t="s">
        <v>19</v>
      </c>
      <c r="B34" s="78"/>
      <c r="C34" s="78"/>
      <c r="D34" s="78"/>
      <c r="E34" s="78"/>
      <c r="F34" s="10"/>
      <c r="G34" s="10"/>
      <c r="H34" s="12"/>
    </row>
    <row r="35" spans="1:8" ht="36.75" customHeight="1" x14ac:dyDescent="0.25">
      <c r="A35" s="78" t="s">
        <v>31</v>
      </c>
      <c r="B35" s="78"/>
      <c r="C35" s="78"/>
      <c r="D35" s="78"/>
      <c r="E35" s="78"/>
    </row>
    <row r="36" spans="1:8" x14ac:dyDescent="0.25">
      <c r="A36" s="88" t="s">
        <v>5</v>
      </c>
      <c r="B36" s="88"/>
      <c r="C36" s="88"/>
      <c r="D36" s="88"/>
      <c r="E36" s="88"/>
    </row>
    <row r="37" spans="1:8" ht="15" customHeight="1" x14ac:dyDescent="0.25">
      <c r="A37" s="89" t="s">
        <v>30</v>
      </c>
      <c r="B37" s="89"/>
      <c r="C37" s="89"/>
      <c r="D37" s="89"/>
      <c r="E37" s="4"/>
    </row>
    <row r="38" spans="1:8" x14ac:dyDescent="0.25">
      <c r="B38" s="85" t="s">
        <v>18</v>
      </c>
      <c r="C38" s="85"/>
      <c r="D38" s="85"/>
      <c r="E38" s="5" t="s">
        <v>6</v>
      </c>
    </row>
    <row r="39" spans="1:8" x14ac:dyDescent="0.25">
      <c r="A39" s="25"/>
      <c r="B39" s="25"/>
      <c r="C39" s="25"/>
      <c r="D39" s="25"/>
      <c r="E39" s="25"/>
    </row>
    <row r="40" spans="1:8" x14ac:dyDescent="0.25">
      <c r="A40" s="86" t="s">
        <v>50</v>
      </c>
      <c r="B40" s="86"/>
      <c r="C40" s="86"/>
      <c r="D40" s="86"/>
      <c r="E40" s="4"/>
    </row>
    <row r="41" spans="1:8" x14ac:dyDescent="0.25">
      <c r="B41" s="85" t="s">
        <v>18</v>
      </c>
      <c r="C41" s="85"/>
      <c r="D41" s="85"/>
      <c r="E41" s="5" t="s">
        <v>6</v>
      </c>
    </row>
    <row r="42" spans="1:8" x14ac:dyDescent="0.25">
      <c r="A42" s="2" t="s">
        <v>36</v>
      </c>
    </row>
    <row r="43" spans="1:8" x14ac:dyDescent="0.25">
      <c r="A43" s="10" t="s">
        <v>32</v>
      </c>
    </row>
    <row r="44" spans="1:8" ht="15.75" x14ac:dyDescent="0.25">
      <c r="A44" s="1" t="s">
        <v>38</v>
      </c>
      <c r="B44" s="34">
        <v>-31725.18</v>
      </c>
    </row>
    <row r="45" spans="1:8" ht="27.6" customHeight="1" x14ac:dyDescent="0.25">
      <c r="A45" s="26" t="s">
        <v>55</v>
      </c>
      <c r="B45" s="13"/>
    </row>
    <row r="46" spans="1:8" x14ac:dyDescent="0.25">
      <c r="A46" s="2" t="s">
        <v>33</v>
      </c>
      <c r="B46" s="13">
        <v>268891.18</v>
      </c>
    </row>
    <row r="47" spans="1:8" ht="30" x14ac:dyDescent="0.25">
      <c r="A47" s="21" t="s">
        <v>46</v>
      </c>
      <c r="B47" s="13">
        <f>300*3</f>
        <v>900</v>
      </c>
    </row>
    <row r="48" spans="1:8" ht="30" x14ac:dyDescent="0.25">
      <c r="A48" s="26" t="s">
        <v>37</v>
      </c>
      <c r="B48" s="13">
        <f>E31</f>
        <v>252288.18</v>
      </c>
    </row>
    <row r="49" spans="1:2" x14ac:dyDescent="0.25">
      <c r="A49" s="14" t="s">
        <v>34</v>
      </c>
      <c r="B49" s="30">
        <f>B44+B46+B47-B48</f>
        <v>-14222.179999999993</v>
      </c>
    </row>
  </sheetData>
  <mergeCells count="28">
    <mergeCell ref="B38:D38"/>
    <mergeCell ref="A40:D40"/>
    <mergeCell ref="B41:D41"/>
    <mergeCell ref="A32:E32"/>
    <mergeCell ref="A33:E33"/>
    <mergeCell ref="A34:E34"/>
    <mergeCell ref="A35:E35"/>
    <mergeCell ref="A36:E36"/>
    <mergeCell ref="A37:D3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5:E5"/>
    <mergeCell ref="A6:E6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5" zoomScaleNormal="100" zoomScaleSheetLayoutView="100" workbookViewId="0">
      <selection activeCell="B49" sqref="B49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9.140625" style="2"/>
    <col min="7" max="7" width="14.7109375" style="2" customWidth="1"/>
    <col min="8" max="8" width="18.28515625" style="2" customWidth="1"/>
    <col min="9" max="16384" width="9.140625" style="2"/>
  </cols>
  <sheetData>
    <row r="1" spans="1:5" ht="15.75" x14ac:dyDescent="0.25">
      <c r="A1" s="74" t="s">
        <v>11</v>
      </c>
      <c r="B1" s="74"/>
      <c r="C1" s="74"/>
      <c r="D1" s="74"/>
      <c r="E1" s="74"/>
    </row>
    <row r="2" spans="1:5" ht="33.75" customHeight="1" x14ac:dyDescent="0.25">
      <c r="A2" s="75" t="s">
        <v>12</v>
      </c>
      <c r="B2" s="76"/>
      <c r="C2" s="76"/>
      <c r="D2" s="76"/>
      <c r="E2" s="76"/>
    </row>
    <row r="3" spans="1:5" x14ac:dyDescent="0.25">
      <c r="A3" s="77" t="s">
        <v>56</v>
      </c>
      <c r="B3" s="77"/>
      <c r="C3" s="77"/>
      <c r="D3" s="77"/>
      <c r="E3" s="77"/>
    </row>
    <row r="4" spans="1:5" s="1" customFormat="1" ht="30" x14ac:dyDescent="0.25">
      <c r="A4" s="17" t="s">
        <v>13</v>
      </c>
      <c r="B4" s="18"/>
      <c r="C4" s="18"/>
      <c r="D4" s="18"/>
      <c r="E4" s="33" t="s">
        <v>57</v>
      </c>
    </row>
    <row r="5" spans="1:5" x14ac:dyDescent="0.25">
      <c r="A5" s="78" t="s">
        <v>0</v>
      </c>
      <c r="B5" s="78"/>
      <c r="C5" s="78"/>
      <c r="D5" s="78"/>
      <c r="E5" s="78"/>
    </row>
    <row r="6" spans="1:5" x14ac:dyDescent="0.25">
      <c r="A6" s="79" t="s">
        <v>24</v>
      </c>
      <c r="B6" s="79"/>
      <c r="C6" s="79"/>
      <c r="D6" s="79"/>
      <c r="E6" s="79"/>
    </row>
    <row r="7" spans="1:5" x14ac:dyDescent="0.25">
      <c r="A7" s="73" t="s">
        <v>1</v>
      </c>
      <c r="B7" s="73"/>
      <c r="C7" s="73"/>
      <c r="D7" s="73"/>
      <c r="E7" s="73"/>
    </row>
    <row r="8" spans="1:5" ht="17.25" customHeight="1" x14ac:dyDescent="0.25">
      <c r="A8" s="78" t="s">
        <v>49</v>
      </c>
      <c r="B8" s="78"/>
      <c r="C8" s="78"/>
      <c r="D8" s="78"/>
      <c r="E8" s="78"/>
    </row>
    <row r="9" spans="1:5" ht="24" customHeight="1" x14ac:dyDescent="0.25">
      <c r="A9" s="82" t="s">
        <v>14</v>
      </c>
      <c r="B9" s="83"/>
      <c r="C9" s="83"/>
      <c r="D9" s="83"/>
      <c r="E9" s="83"/>
    </row>
    <row r="10" spans="1:5" ht="27.6" customHeight="1" x14ac:dyDescent="0.25">
      <c r="A10" s="78" t="s">
        <v>45</v>
      </c>
      <c r="B10" s="78"/>
      <c r="C10" s="78"/>
      <c r="D10" s="78"/>
      <c r="E10" s="78"/>
    </row>
    <row r="11" spans="1:5" ht="13.15" customHeight="1" x14ac:dyDescent="0.25">
      <c r="A11" s="73" t="s">
        <v>15</v>
      </c>
      <c r="B11" s="84"/>
      <c r="C11" s="84"/>
      <c r="D11" s="84"/>
      <c r="E11" s="84"/>
    </row>
    <row r="12" spans="1:5" ht="16.5" customHeight="1" x14ac:dyDescent="0.25">
      <c r="A12" s="78" t="s">
        <v>21</v>
      </c>
      <c r="B12" s="78"/>
      <c r="C12" s="78"/>
      <c r="D12" s="78"/>
      <c r="E12" s="78"/>
    </row>
    <row r="13" spans="1:5" ht="13.9" customHeight="1" x14ac:dyDescent="0.25">
      <c r="A13" s="73" t="s">
        <v>2</v>
      </c>
      <c r="B13" s="84"/>
      <c r="C13" s="84"/>
      <c r="D13" s="84"/>
      <c r="E13" s="84"/>
    </row>
    <row r="14" spans="1:5" ht="17.25" customHeight="1" x14ac:dyDescent="0.25">
      <c r="A14" s="78" t="s">
        <v>22</v>
      </c>
      <c r="B14" s="78"/>
      <c r="C14" s="78"/>
      <c r="D14" s="78"/>
      <c r="E14" s="78"/>
    </row>
    <row r="15" spans="1:5" ht="13.9" customHeight="1" x14ac:dyDescent="0.25">
      <c r="A15" s="73" t="s">
        <v>16</v>
      </c>
      <c r="B15" s="84"/>
      <c r="C15" s="84"/>
      <c r="D15" s="84"/>
      <c r="E15" s="84"/>
    </row>
    <row r="16" spans="1:5" ht="31.5" customHeight="1" x14ac:dyDescent="0.25">
      <c r="A16" s="78" t="s">
        <v>17</v>
      </c>
      <c r="B16" s="78"/>
      <c r="C16" s="78"/>
      <c r="D16" s="78"/>
      <c r="E16" s="78"/>
    </row>
    <row r="17" spans="1:7" ht="53.45" customHeight="1" x14ac:dyDescent="0.25">
      <c r="A17" s="78" t="s">
        <v>25</v>
      </c>
      <c r="B17" s="78"/>
      <c r="C17" s="78"/>
      <c r="D17" s="78"/>
      <c r="E17" s="78"/>
    </row>
    <row r="18" spans="1:7" ht="36" customHeight="1" x14ac:dyDescent="0.25">
      <c r="A18" s="81" t="s">
        <v>26</v>
      </c>
      <c r="B18" s="81"/>
      <c r="C18" s="81"/>
      <c r="D18" s="81"/>
      <c r="E18" s="81"/>
    </row>
    <row r="19" spans="1:7" x14ac:dyDescent="0.25">
      <c r="A19" s="81"/>
      <c r="B19" s="81"/>
      <c r="C19" s="81"/>
      <c r="D19" s="81"/>
      <c r="E19" s="81"/>
      <c r="F19" s="2">
        <v>4391.8999999999996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6" t="s">
        <v>41</v>
      </c>
      <c r="B21" s="8" t="s">
        <v>40</v>
      </c>
      <c r="C21" s="3" t="s">
        <v>4</v>
      </c>
      <c r="D21" s="3">
        <v>12.22</v>
      </c>
      <c r="E21" s="7">
        <f>D21*F19*G19</f>
        <v>161007.054</v>
      </c>
      <c r="G21" s="15"/>
    </row>
    <row r="22" spans="1:7" ht="60" x14ac:dyDescent="0.25">
      <c r="A22" s="6" t="s">
        <v>62</v>
      </c>
      <c r="B22" s="8" t="s">
        <v>58</v>
      </c>
      <c r="C22" s="3" t="s">
        <v>4</v>
      </c>
      <c r="D22" s="3"/>
      <c r="E22" s="7">
        <f>2585.82*2</f>
        <v>5171.6400000000003</v>
      </c>
      <c r="G22" s="15"/>
    </row>
    <row r="23" spans="1:7" ht="25.5" x14ac:dyDescent="0.25">
      <c r="A23" s="6" t="s">
        <v>42</v>
      </c>
      <c r="B23" s="23" t="s">
        <v>43</v>
      </c>
      <c r="C23" s="3" t="s">
        <v>35</v>
      </c>
      <c r="D23" s="3"/>
      <c r="E23" s="7">
        <v>0</v>
      </c>
      <c r="G23" s="15"/>
    </row>
    <row r="24" spans="1:7" x14ac:dyDescent="0.25">
      <c r="A24" s="6" t="s">
        <v>39</v>
      </c>
      <c r="B24" s="8" t="s">
        <v>23</v>
      </c>
      <c r="C24" s="3" t="s">
        <v>4</v>
      </c>
      <c r="D24" s="3">
        <v>4.78</v>
      </c>
      <c r="E24" s="7">
        <f>D24*F19*G19</f>
        <v>62979.845999999998</v>
      </c>
      <c r="G24" s="15"/>
    </row>
    <row r="25" spans="1:7" x14ac:dyDescent="0.25">
      <c r="A25" s="6" t="s">
        <v>51</v>
      </c>
      <c r="B25" s="8" t="s">
        <v>58</v>
      </c>
      <c r="C25" s="3" t="s">
        <v>35</v>
      </c>
      <c r="D25" s="3"/>
      <c r="E25" s="7">
        <v>7021.99</v>
      </c>
      <c r="G25" s="15"/>
    </row>
    <row r="26" spans="1:7" x14ac:dyDescent="0.25">
      <c r="A26" s="6" t="s">
        <v>52</v>
      </c>
      <c r="B26" s="8" t="s">
        <v>58</v>
      </c>
      <c r="C26" s="3" t="s">
        <v>35</v>
      </c>
      <c r="D26" s="3"/>
      <c r="E26" s="7">
        <v>9756.6</v>
      </c>
      <c r="G26" s="15"/>
    </row>
    <row r="27" spans="1:7" x14ac:dyDescent="0.25">
      <c r="A27" s="6" t="s">
        <v>53</v>
      </c>
      <c r="B27" s="8" t="s">
        <v>58</v>
      </c>
      <c r="C27" s="3" t="s">
        <v>35</v>
      </c>
      <c r="D27" s="3"/>
      <c r="E27" s="7">
        <v>2633.19</v>
      </c>
      <c r="G27" s="15"/>
    </row>
    <row r="28" spans="1:7" x14ac:dyDescent="0.25">
      <c r="A28" s="6" t="s">
        <v>28</v>
      </c>
      <c r="B28" s="8" t="s">
        <v>58</v>
      </c>
      <c r="C28" s="3" t="s">
        <v>35</v>
      </c>
      <c r="D28" s="3"/>
      <c r="E28" s="22">
        <v>3922.94</v>
      </c>
      <c r="G28" s="15"/>
    </row>
    <row r="29" spans="1:7" x14ac:dyDescent="0.25">
      <c r="A29" s="19" t="s">
        <v>59</v>
      </c>
      <c r="B29" s="11" t="s">
        <v>60</v>
      </c>
      <c r="C29" s="20" t="s">
        <v>61</v>
      </c>
      <c r="D29" s="11">
        <v>4</v>
      </c>
      <c r="E29" s="24">
        <f>D29*206.95</f>
        <v>827.8</v>
      </c>
      <c r="G29" s="15"/>
    </row>
    <row r="30" spans="1:7" x14ac:dyDescent="0.25">
      <c r="A30" s="19"/>
      <c r="B30" s="11"/>
      <c r="C30" s="20"/>
      <c r="D30" s="11"/>
      <c r="E30" s="24"/>
      <c r="G30" s="15"/>
    </row>
    <row r="31" spans="1:7" s="10" customFormat="1" ht="14.25" x14ac:dyDescent="0.2">
      <c r="A31" s="27" t="s">
        <v>27</v>
      </c>
      <c r="B31" s="28"/>
      <c r="C31" s="29"/>
      <c r="D31" s="29"/>
      <c r="E31" s="9">
        <f>SUM(E21:E30)</f>
        <v>253321.06</v>
      </c>
    </row>
    <row r="32" spans="1:7" ht="35.450000000000003" customHeight="1" x14ac:dyDescent="0.25">
      <c r="A32" s="87" t="s">
        <v>63</v>
      </c>
      <c r="B32" s="87"/>
      <c r="C32" s="87"/>
      <c r="D32" s="87"/>
      <c r="E32" s="87"/>
    </row>
    <row r="33" spans="1:8" ht="19.149999999999999" customHeight="1" x14ac:dyDescent="0.25">
      <c r="A33" s="78" t="s">
        <v>20</v>
      </c>
      <c r="B33" s="78"/>
      <c r="C33" s="78"/>
      <c r="D33" s="78"/>
      <c r="E33" s="78"/>
    </row>
    <row r="34" spans="1:8" ht="15.75" customHeight="1" x14ac:dyDescent="0.25">
      <c r="A34" s="78" t="s">
        <v>19</v>
      </c>
      <c r="B34" s="78"/>
      <c r="C34" s="78"/>
      <c r="D34" s="78"/>
      <c r="E34" s="78"/>
      <c r="F34" s="10"/>
      <c r="G34" s="10"/>
      <c r="H34" s="12"/>
    </row>
    <row r="35" spans="1:8" ht="36.75" customHeight="1" x14ac:dyDescent="0.25">
      <c r="A35" s="78" t="s">
        <v>31</v>
      </c>
      <c r="B35" s="78"/>
      <c r="C35" s="78"/>
      <c r="D35" s="78"/>
      <c r="E35" s="78"/>
    </row>
    <row r="36" spans="1:8" x14ac:dyDescent="0.25">
      <c r="A36" s="88" t="s">
        <v>5</v>
      </c>
      <c r="B36" s="88"/>
      <c r="C36" s="88"/>
      <c r="D36" s="88"/>
      <c r="E36" s="88"/>
    </row>
    <row r="37" spans="1:8" ht="15" customHeight="1" x14ac:dyDescent="0.25">
      <c r="A37" s="89" t="s">
        <v>30</v>
      </c>
      <c r="B37" s="89"/>
      <c r="C37" s="89"/>
      <c r="D37" s="89"/>
      <c r="E37" s="4"/>
    </row>
    <row r="38" spans="1:8" x14ac:dyDescent="0.25">
      <c r="B38" s="85" t="s">
        <v>18</v>
      </c>
      <c r="C38" s="85"/>
      <c r="D38" s="85"/>
      <c r="E38" s="5" t="s">
        <v>6</v>
      </c>
    </row>
    <row r="39" spans="1:8" x14ac:dyDescent="0.25">
      <c r="A39" s="32"/>
      <c r="B39" s="32"/>
      <c r="C39" s="32"/>
      <c r="D39" s="32"/>
      <c r="E39" s="32"/>
    </row>
    <row r="40" spans="1:8" x14ac:dyDescent="0.25">
      <c r="A40" s="86" t="s">
        <v>50</v>
      </c>
      <c r="B40" s="86"/>
      <c r="C40" s="86"/>
      <c r="D40" s="86"/>
      <c r="E40" s="4"/>
    </row>
    <row r="41" spans="1:8" x14ac:dyDescent="0.25">
      <c r="B41" s="85" t="s">
        <v>18</v>
      </c>
      <c r="C41" s="85"/>
      <c r="D41" s="85"/>
      <c r="E41" s="5" t="s">
        <v>6</v>
      </c>
    </row>
    <row r="42" spans="1:8" x14ac:dyDescent="0.25">
      <c r="A42" s="2" t="s">
        <v>36</v>
      </c>
    </row>
    <row r="43" spans="1:8" x14ac:dyDescent="0.25">
      <c r="A43" s="10" t="s">
        <v>32</v>
      </c>
    </row>
    <row r="44" spans="1:8" ht="15.75" x14ac:dyDescent="0.25">
      <c r="A44" s="1" t="s">
        <v>38</v>
      </c>
      <c r="B44" s="38">
        <f>'1кв'!B49</f>
        <v>-14222.179999999993</v>
      </c>
    </row>
    <row r="45" spans="1:8" ht="27.6" customHeight="1" x14ac:dyDescent="0.25">
      <c r="A45" s="31" t="s">
        <v>64</v>
      </c>
      <c r="B45" s="13"/>
    </row>
    <row r="46" spans="1:8" x14ac:dyDescent="0.25">
      <c r="A46" s="2" t="s">
        <v>33</v>
      </c>
      <c r="B46" s="13">
        <f>263931.64-520.93</f>
        <v>263410.71000000002</v>
      </c>
    </row>
    <row r="47" spans="1:8" ht="30" x14ac:dyDescent="0.25">
      <c r="A47" s="21" t="s">
        <v>46</v>
      </c>
      <c r="B47" s="13">
        <f>300*3</f>
        <v>900</v>
      </c>
    </row>
    <row r="48" spans="1:8" ht="30" x14ac:dyDescent="0.25">
      <c r="A48" s="31" t="s">
        <v>37</v>
      </c>
      <c r="B48" s="13">
        <f>E31</f>
        <v>253321.06</v>
      </c>
    </row>
    <row r="49" spans="1:2" x14ac:dyDescent="0.25">
      <c r="A49" s="14" t="s">
        <v>34</v>
      </c>
      <c r="B49" s="30">
        <f>B44+B46+B47-B48</f>
        <v>-3232.5299999999697</v>
      </c>
    </row>
  </sheetData>
  <mergeCells count="27">
    <mergeCell ref="A1:E1"/>
    <mergeCell ref="A2:E2"/>
    <mergeCell ref="A3:E3"/>
    <mergeCell ref="A5:E5"/>
    <mergeCell ref="A6:E6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37:D37"/>
    <mergeCell ref="B38:D38"/>
    <mergeCell ref="A40:D40"/>
    <mergeCell ref="B41:D41"/>
    <mergeCell ref="A19:E19"/>
    <mergeCell ref="A32:E32"/>
    <mergeCell ref="A33:E33"/>
    <mergeCell ref="A34:E34"/>
    <mergeCell ref="A35:E35"/>
    <mergeCell ref="A36:E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8" zoomScaleNormal="100" zoomScaleSheetLayoutView="100" workbookViewId="0">
      <selection activeCell="A37" sqref="A37:E37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9.140625" style="2"/>
    <col min="7" max="7" width="14.7109375" style="2" customWidth="1"/>
    <col min="8" max="8" width="18.28515625" style="2" customWidth="1"/>
    <col min="9" max="16384" width="9.140625" style="2"/>
  </cols>
  <sheetData>
    <row r="1" spans="1:5" ht="15.75" x14ac:dyDescent="0.25">
      <c r="A1" s="74" t="s">
        <v>11</v>
      </c>
      <c r="B1" s="74"/>
      <c r="C1" s="74"/>
      <c r="D1" s="74"/>
      <c r="E1" s="74"/>
    </row>
    <row r="2" spans="1:5" ht="33.75" customHeight="1" x14ac:dyDescent="0.25">
      <c r="A2" s="75" t="s">
        <v>12</v>
      </c>
      <c r="B2" s="76"/>
      <c r="C2" s="76"/>
      <c r="D2" s="76"/>
      <c r="E2" s="76"/>
    </row>
    <row r="3" spans="1:5" x14ac:dyDescent="0.25">
      <c r="A3" s="77" t="s">
        <v>66</v>
      </c>
      <c r="B3" s="77"/>
      <c r="C3" s="77"/>
      <c r="D3" s="77"/>
      <c r="E3" s="77"/>
    </row>
    <row r="4" spans="1:5" s="1" customFormat="1" ht="17.25" customHeight="1" x14ac:dyDescent="0.25">
      <c r="A4" s="17" t="s">
        <v>13</v>
      </c>
      <c r="B4" s="18"/>
      <c r="C4" s="18"/>
      <c r="D4" s="18"/>
      <c r="E4" s="37" t="s">
        <v>67</v>
      </c>
    </row>
    <row r="5" spans="1:5" x14ac:dyDescent="0.25">
      <c r="A5" s="78" t="s">
        <v>0</v>
      </c>
      <c r="B5" s="78"/>
      <c r="C5" s="78"/>
      <c r="D5" s="78"/>
      <c r="E5" s="78"/>
    </row>
    <row r="6" spans="1:5" x14ac:dyDescent="0.25">
      <c r="A6" s="79" t="s">
        <v>24</v>
      </c>
      <c r="B6" s="79"/>
      <c r="C6" s="79"/>
      <c r="D6" s="79"/>
      <c r="E6" s="79"/>
    </row>
    <row r="7" spans="1:5" x14ac:dyDescent="0.25">
      <c r="A7" s="73" t="s">
        <v>1</v>
      </c>
      <c r="B7" s="73"/>
      <c r="C7" s="73"/>
      <c r="D7" s="73"/>
      <c r="E7" s="73"/>
    </row>
    <row r="8" spans="1:5" ht="17.25" customHeight="1" x14ac:dyDescent="0.25">
      <c r="A8" s="78" t="s">
        <v>49</v>
      </c>
      <c r="B8" s="78"/>
      <c r="C8" s="78"/>
      <c r="D8" s="78"/>
      <c r="E8" s="78"/>
    </row>
    <row r="9" spans="1:5" ht="24" customHeight="1" x14ac:dyDescent="0.25">
      <c r="A9" s="73" t="s">
        <v>14</v>
      </c>
      <c r="B9" s="84"/>
      <c r="C9" s="84"/>
      <c r="D9" s="84"/>
      <c r="E9" s="84"/>
    </row>
    <row r="10" spans="1:5" ht="27.6" customHeight="1" x14ac:dyDescent="0.25">
      <c r="A10" s="78" t="s">
        <v>45</v>
      </c>
      <c r="B10" s="78"/>
      <c r="C10" s="78"/>
      <c r="D10" s="78"/>
      <c r="E10" s="78"/>
    </row>
    <row r="11" spans="1:5" ht="13.15" customHeight="1" x14ac:dyDescent="0.25">
      <c r="A11" s="73" t="s">
        <v>15</v>
      </c>
      <c r="B11" s="84"/>
      <c r="C11" s="84"/>
      <c r="D11" s="84"/>
      <c r="E11" s="84"/>
    </row>
    <row r="12" spans="1:5" ht="16.5" customHeight="1" x14ac:dyDescent="0.25">
      <c r="A12" s="78" t="s">
        <v>21</v>
      </c>
      <c r="B12" s="78"/>
      <c r="C12" s="78"/>
      <c r="D12" s="78"/>
      <c r="E12" s="78"/>
    </row>
    <row r="13" spans="1:5" ht="13.9" customHeight="1" x14ac:dyDescent="0.25">
      <c r="A13" s="73" t="s">
        <v>2</v>
      </c>
      <c r="B13" s="84"/>
      <c r="C13" s="84"/>
      <c r="D13" s="84"/>
      <c r="E13" s="84"/>
    </row>
    <row r="14" spans="1:5" ht="17.25" customHeight="1" x14ac:dyDescent="0.25">
      <c r="A14" s="78" t="s">
        <v>22</v>
      </c>
      <c r="B14" s="78"/>
      <c r="C14" s="78"/>
      <c r="D14" s="78"/>
      <c r="E14" s="78"/>
    </row>
    <row r="15" spans="1:5" ht="13.9" customHeight="1" x14ac:dyDescent="0.25">
      <c r="A15" s="73" t="s">
        <v>16</v>
      </c>
      <c r="B15" s="84"/>
      <c r="C15" s="84"/>
      <c r="D15" s="84"/>
      <c r="E15" s="84"/>
    </row>
    <row r="16" spans="1:5" ht="31.5" customHeight="1" x14ac:dyDescent="0.25">
      <c r="A16" s="78" t="s">
        <v>17</v>
      </c>
      <c r="B16" s="78"/>
      <c r="C16" s="78"/>
      <c r="D16" s="78"/>
      <c r="E16" s="78"/>
    </row>
    <row r="17" spans="1:7" ht="63" customHeight="1" x14ac:dyDescent="0.25">
      <c r="A17" s="78" t="s">
        <v>25</v>
      </c>
      <c r="B17" s="78"/>
      <c r="C17" s="78"/>
      <c r="D17" s="78"/>
      <c r="E17" s="78"/>
    </row>
    <row r="18" spans="1:7" ht="36" customHeight="1" x14ac:dyDescent="0.25">
      <c r="A18" s="81" t="s">
        <v>26</v>
      </c>
      <c r="B18" s="81"/>
      <c r="C18" s="81"/>
      <c r="D18" s="81"/>
      <c r="E18" s="81"/>
    </row>
    <row r="19" spans="1:7" x14ac:dyDescent="0.25">
      <c r="A19" s="81"/>
      <c r="B19" s="81"/>
      <c r="C19" s="81"/>
      <c r="D19" s="81"/>
      <c r="E19" s="81"/>
      <c r="F19" s="2">
        <v>4391.8999999999996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6" t="s">
        <v>41</v>
      </c>
      <c r="B21" s="8" t="s">
        <v>40</v>
      </c>
      <c r="C21" s="3" t="s">
        <v>4</v>
      </c>
      <c r="D21" s="3">
        <v>12.95</v>
      </c>
      <c r="E21" s="7">
        <f>D21*F19*G19</f>
        <v>170625.31499999997</v>
      </c>
      <c r="G21" s="15"/>
    </row>
    <row r="22" spans="1:7" ht="45" x14ac:dyDescent="0.25">
      <c r="A22" s="6" t="s">
        <v>65</v>
      </c>
      <c r="B22" s="8" t="s">
        <v>68</v>
      </c>
      <c r="C22" s="3" t="s">
        <v>4</v>
      </c>
      <c r="D22" s="3"/>
      <c r="E22" s="7">
        <f>2585.82*3</f>
        <v>7757.4600000000009</v>
      </c>
      <c r="G22" s="15"/>
    </row>
    <row r="23" spans="1:7" ht="25.5" x14ac:dyDescent="0.25">
      <c r="A23" s="6" t="s">
        <v>42</v>
      </c>
      <c r="B23" s="23" t="s">
        <v>43</v>
      </c>
      <c r="C23" s="3" t="s">
        <v>35</v>
      </c>
      <c r="D23" s="3"/>
      <c r="E23" s="7">
        <v>2434.9</v>
      </c>
      <c r="G23" s="15"/>
    </row>
    <row r="24" spans="1:7" x14ac:dyDescent="0.25">
      <c r="A24" s="6" t="s">
        <v>39</v>
      </c>
      <c r="B24" s="8" t="s">
        <v>23</v>
      </c>
      <c r="C24" s="3" t="s">
        <v>4</v>
      </c>
      <c r="D24" s="3">
        <v>5</v>
      </c>
      <c r="E24" s="7">
        <f>D24*F19*G19</f>
        <v>65878.5</v>
      </c>
      <c r="G24" s="15"/>
    </row>
    <row r="25" spans="1:7" x14ac:dyDescent="0.25">
      <c r="A25" s="6" t="s">
        <v>51</v>
      </c>
      <c r="B25" s="8" t="s">
        <v>68</v>
      </c>
      <c r="C25" s="3" t="s">
        <v>35</v>
      </c>
      <c r="D25" s="3"/>
      <c r="E25" s="7">
        <v>8112.52</v>
      </c>
      <c r="G25" s="15"/>
    </row>
    <row r="26" spans="1:7" x14ac:dyDescent="0.25">
      <c r="A26" s="6" t="s">
        <v>52</v>
      </c>
      <c r="B26" s="8" t="s">
        <v>68</v>
      </c>
      <c r="C26" s="3" t="s">
        <v>35</v>
      </c>
      <c r="D26" s="3"/>
      <c r="E26" s="7">
        <v>8420.64</v>
      </c>
      <c r="G26" s="15"/>
    </row>
    <row r="27" spans="1:7" x14ac:dyDescent="0.25">
      <c r="A27" s="6" t="s">
        <v>53</v>
      </c>
      <c r="B27" s="8" t="s">
        <v>68</v>
      </c>
      <c r="C27" s="3" t="s">
        <v>35</v>
      </c>
      <c r="D27" s="3"/>
      <c r="E27" s="7">
        <v>2720.76</v>
      </c>
      <c r="G27" s="15"/>
    </row>
    <row r="28" spans="1:7" x14ac:dyDescent="0.25">
      <c r="A28" s="6" t="s">
        <v>28</v>
      </c>
      <c r="B28" s="8" t="s">
        <v>68</v>
      </c>
      <c r="C28" s="3" t="s">
        <v>35</v>
      </c>
      <c r="D28" s="3"/>
      <c r="E28" s="22">
        <v>1910.55</v>
      </c>
      <c r="G28" s="15"/>
    </row>
    <row r="29" spans="1:7" ht="30" x14ac:dyDescent="0.25">
      <c r="A29" s="42" t="s">
        <v>69</v>
      </c>
      <c r="B29" s="11" t="s">
        <v>72</v>
      </c>
      <c r="C29" s="20" t="s">
        <v>61</v>
      </c>
      <c r="D29" s="11">
        <v>4</v>
      </c>
      <c r="E29" s="24">
        <f>D29*218.47</f>
        <v>873.88</v>
      </c>
      <c r="G29" s="15"/>
    </row>
    <row r="30" spans="1:7" x14ac:dyDescent="0.25">
      <c r="A30" s="19" t="s">
        <v>74</v>
      </c>
      <c r="B30" s="11" t="s">
        <v>73</v>
      </c>
      <c r="C30" s="20" t="s">
        <v>35</v>
      </c>
      <c r="D30" s="11"/>
      <c r="E30" s="24">
        <v>8239.35</v>
      </c>
      <c r="G30" s="15"/>
    </row>
    <row r="31" spans="1:7" x14ac:dyDescent="0.25">
      <c r="A31" s="42" t="s">
        <v>70</v>
      </c>
      <c r="B31" s="11" t="s">
        <v>73</v>
      </c>
      <c r="C31" s="20" t="s">
        <v>61</v>
      </c>
      <c r="D31" s="11">
        <v>1</v>
      </c>
      <c r="E31" s="24">
        <f t="shared" ref="E31:E32" si="0">D31*218.47</f>
        <v>218.47</v>
      </c>
      <c r="G31" s="15"/>
    </row>
    <row r="32" spans="1:7" x14ac:dyDescent="0.25">
      <c r="A32" s="42" t="s">
        <v>71</v>
      </c>
      <c r="B32" s="11" t="s">
        <v>73</v>
      </c>
      <c r="C32" s="20" t="s">
        <v>61</v>
      </c>
      <c r="D32" s="43">
        <v>7</v>
      </c>
      <c r="E32" s="24">
        <f t="shared" si="0"/>
        <v>1529.29</v>
      </c>
      <c r="G32" s="15"/>
    </row>
    <row r="33" spans="1:8" s="10" customFormat="1" ht="14.25" x14ac:dyDescent="0.2">
      <c r="A33" s="27" t="s">
        <v>27</v>
      </c>
      <c r="B33" s="28"/>
      <c r="C33" s="29"/>
      <c r="D33" s="29"/>
      <c r="E33" s="9">
        <f>SUM(E21:E32)</f>
        <v>278721.63499999989</v>
      </c>
    </row>
    <row r="34" spans="1:8" ht="45.75" customHeight="1" x14ac:dyDescent="0.25">
      <c r="A34" s="87" t="s">
        <v>75</v>
      </c>
      <c r="B34" s="87"/>
      <c r="C34" s="87"/>
      <c r="D34" s="87"/>
      <c r="E34" s="87"/>
    </row>
    <row r="35" spans="1:8" ht="32.25" customHeight="1" x14ac:dyDescent="0.25">
      <c r="A35" s="78" t="s">
        <v>20</v>
      </c>
      <c r="B35" s="78"/>
      <c r="C35" s="78"/>
      <c r="D35" s="78"/>
      <c r="E35" s="78"/>
    </row>
    <row r="36" spans="1:8" ht="15.75" customHeight="1" x14ac:dyDescent="0.25">
      <c r="A36" s="78" t="s">
        <v>19</v>
      </c>
      <c r="B36" s="78"/>
      <c r="C36" s="78"/>
      <c r="D36" s="78"/>
      <c r="E36" s="78"/>
      <c r="F36" s="10"/>
      <c r="G36" s="10"/>
      <c r="H36" s="12"/>
    </row>
    <row r="37" spans="1:8" ht="36.75" customHeight="1" x14ac:dyDescent="0.25">
      <c r="A37" s="78" t="s">
        <v>31</v>
      </c>
      <c r="B37" s="78"/>
      <c r="C37" s="78"/>
      <c r="D37" s="78"/>
      <c r="E37" s="78"/>
    </row>
    <row r="38" spans="1:8" x14ac:dyDescent="0.25">
      <c r="A38" s="88" t="s">
        <v>5</v>
      </c>
      <c r="B38" s="88"/>
      <c r="C38" s="88"/>
      <c r="D38" s="88"/>
      <c r="E38" s="88"/>
    </row>
    <row r="39" spans="1:8" ht="15" customHeight="1" x14ac:dyDescent="0.25">
      <c r="A39" s="89" t="s">
        <v>30</v>
      </c>
      <c r="B39" s="89"/>
      <c r="C39" s="89"/>
      <c r="D39" s="89"/>
      <c r="E39" s="4"/>
    </row>
    <row r="40" spans="1:8" x14ac:dyDescent="0.25">
      <c r="B40" s="85" t="s">
        <v>18</v>
      </c>
      <c r="C40" s="85"/>
      <c r="D40" s="85"/>
      <c r="E40" s="5" t="s">
        <v>6</v>
      </c>
    </row>
    <row r="41" spans="1:8" x14ac:dyDescent="0.25">
      <c r="A41" s="36"/>
      <c r="B41" s="36"/>
      <c r="C41" s="36"/>
      <c r="D41" s="36"/>
      <c r="E41" s="36"/>
    </row>
    <row r="42" spans="1:8" x14ac:dyDescent="0.25">
      <c r="A42" s="86" t="s">
        <v>50</v>
      </c>
      <c r="B42" s="86"/>
      <c r="C42" s="86"/>
      <c r="D42" s="86"/>
      <c r="E42" s="4"/>
    </row>
    <row r="43" spans="1:8" x14ac:dyDescent="0.25">
      <c r="B43" s="85" t="s">
        <v>18</v>
      </c>
      <c r="C43" s="85"/>
      <c r="D43" s="85"/>
      <c r="E43" s="5" t="s">
        <v>6</v>
      </c>
    </row>
    <row r="44" spans="1:8" x14ac:dyDescent="0.25">
      <c r="A44" s="2" t="s">
        <v>36</v>
      </c>
    </row>
    <row r="45" spans="1:8" x14ac:dyDescent="0.25">
      <c r="A45" s="10" t="s">
        <v>32</v>
      </c>
    </row>
    <row r="46" spans="1:8" ht="15.75" x14ac:dyDescent="0.25">
      <c r="A46" s="1" t="s">
        <v>38</v>
      </c>
      <c r="B46" s="38">
        <f>'2кв'!B49</f>
        <v>-3232.5299999999697</v>
      </c>
    </row>
    <row r="47" spans="1:8" ht="27.6" customHeight="1" x14ac:dyDescent="0.25">
      <c r="A47" s="35" t="s">
        <v>76</v>
      </c>
      <c r="B47" s="13"/>
    </row>
    <row r="48" spans="1:8" x14ac:dyDescent="0.25">
      <c r="A48" s="2" t="s">
        <v>33</v>
      </c>
      <c r="B48" s="13">
        <f>282580.35-595.82</f>
        <v>281984.52999999997</v>
      </c>
    </row>
    <row r="49" spans="1:2" ht="30" x14ac:dyDescent="0.25">
      <c r="A49" s="21" t="s">
        <v>46</v>
      </c>
      <c r="B49" s="13">
        <f>300*3</f>
        <v>900</v>
      </c>
    </row>
    <row r="50" spans="1:2" ht="30" x14ac:dyDescent="0.25">
      <c r="A50" s="35" t="s">
        <v>37</v>
      </c>
      <c r="B50" s="13">
        <f>E33</f>
        <v>278721.63499999989</v>
      </c>
    </row>
    <row r="51" spans="1:2" x14ac:dyDescent="0.25">
      <c r="A51" s="14" t="s">
        <v>34</v>
      </c>
      <c r="B51" s="30">
        <f>B46+B48+B49-B50</f>
        <v>930.3650000001071</v>
      </c>
    </row>
  </sheetData>
  <mergeCells count="27">
    <mergeCell ref="B40:D40"/>
    <mergeCell ref="A42:D42"/>
    <mergeCell ref="B43:D43"/>
    <mergeCell ref="A34:E34"/>
    <mergeCell ref="A35:E35"/>
    <mergeCell ref="A36:E36"/>
    <mergeCell ref="A37:E37"/>
    <mergeCell ref="A38:E38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31" zoomScaleNormal="100" zoomScaleSheetLayoutView="100" workbookViewId="0">
      <selection activeCell="A33" sqref="A33:E33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9.140625" style="2"/>
    <col min="7" max="7" width="14.7109375" style="2" customWidth="1"/>
    <col min="8" max="8" width="18.28515625" style="2" customWidth="1"/>
    <col min="9" max="16384" width="9.140625" style="2"/>
  </cols>
  <sheetData>
    <row r="1" spans="1:5" ht="15.75" x14ac:dyDescent="0.25">
      <c r="A1" s="74" t="s">
        <v>11</v>
      </c>
      <c r="B1" s="74"/>
      <c r="C1" s="74"/>
      <c r="D1" s="74"/>
      <c r="E1" s="74"/>
    </row>
    <row r="2" spans="1:5" ht="33.75" customHeight="1" x14ac:dyDescent="0.25">
      <c r="A2" s="75" t="s">
        <v>12</v>
      </c>
      <c r="B2" s="76"/>
      <c r="C2" s="76"/>
      <c r="D2" s="76"/>
      <c r="E2" s="76"/>
    </row>
    <row r="3" spans="1:5" x14ac:dyDescent="0.25">
      <c r="A3" s="77" t="s">
        <v>77</v>
      </c>
      <c r="B3" s="77"/>
      <c r="C3" s="77"/>
      <c r="D3" s="77"/>
      <c r="E3" s="77"/>
    </row>
    <row r="4" spans="1:5" s="1" customFormat="1" ht="17.25" customHeight="1" x14ac:dyDescent="0.25">
      <c r="A4" s="17" t="s">
        <v>13</v>
      </c>
      <c r="B4" s="18"/>
      <c r="C4" s="18"/>
      <c r="D4" s="18"/>
      <c r="E4" s="40" t="s">
        <v>78</v>
      </c>
    </row>
    <row r="5" spans="1:5" x14ac:dyDescent="0.25">
      <c r="A5" s="78" t="s">
        <v>0</v>
      </c>
      <c r="B5" s="78"/>
      <c r="C5" s="78"/>
      <c r="D5" s="78"/>
      <c r="E5" s="78"/>
    </row>
    <row r="6" spans="1:5" x14ac:dyDescent="0.25">
      <c r="A6" s="79" t="s">
        <v>24</v>
      </c>
      <c r="B6" s="79"/>
      <c r="C6" s="79"/>
      <c r="D6" s="79"/>
      <c r="E6" s="79"/>
    </row>
    <row r="7" spans="1:5" x14ac:dyDescent="0.25">
      <c r="A7" s="73" t="s">
        <v>1</v>
      </c>
      <c r="B7" s="73"/>
      <c r="C7" s="73"/>
      <c r="D7" s="73"/>
      <c r="E7" s="73"/>
    </row>
    <row r="8" spans="1:5" ht="17.25" customHeight="1" x14ac:dyDescent="0.25">
      <c r="A8" s="78" t="s">
        <v>49</v>
      </c>
      <c r="B8" s="78"/>
      <c r="C8" s="78"/>
      <c r="D8" s="78"/>
      <c r="E8" s="78"/>
    </row>
    <row r="9" spans="1:5" ht="24" customHeight="1" x14ac:dyDescent="0.25">
      <c r="A9" s="73" t="s">
        <v>14</v>
      </c>
      <c r="B9" s="84"/>
      <c r="C9" s="84"/>
      <c r="D9" s="84"/>
      <c r="E9" s="84"/>
    </row>
    <row r="10" spans="1:5" ht="27.6" customHeight="1" x14ac:dyDescent="0.25">
      <c r="A10" s="78" t="s">
        <v>45</v>
      </c>
      <c r="B10" s="78"/>
      <c r="C10" s="78"/>
      <c r="D10" s="78"/>
      <c r="E10" s="78"/>
    </row>
    <row r="11" spans="1:5" ht="13.15" customHeight="1" x14ac:dyDescent="0.25">
      <c r="A11" s="73" t="s">
        <v>15</v>
      </c>
      <c r="B11" s="84"/>
      <c r="C11" s="84"/>
      <c r="D11" s="84"/>
      <c r="E11" s="84"/>
    </row>
    <row r="12" spans="1:5" ht="16.5" customHeight="1" x14ac:dyDescent="0.25">
      <c r="A12" s="78" t="s">
        <v>21</v>
      </c>
      <c r="B12" s="78"/>
      <c r="C12" s="78"/>
      <c r="D12" s="78"/>
      <c r="E12" s="78"/>
    </row>
    <row r="13" spans="1:5" ht="13.9" customHeight="1" x14ac:dyDescent="0.25">
      <c r="A13" s="73" t="s">
        <v>2</v>
      </c>
      <c r="B13" s="84"/>
      <c r="C13" s="84"/>
      <c r="D13" s="84"/>
      <c r="E13" s="84"/>
    </row>
    <row r="14" spans="1:5" ht="17.25" customHeight="1" x14ac:dyDescent="0.25">
      <c r="A14" s="78" t="s">
        <v>22</v>
      </c>
      <c r="B14" s="78"/>
      <c r="C14" s="78"/>
      <c r="D14" s="78"/>
      <c r="E14" s="78"/>
    </row>
    <row r="15" spans="1:5" ht="13.9" customHeight="1" x14ac:dyDescent="0.25">
      <c r="A15" s="73" t="s">
        <v>16</v>
      </c>
      <c r="B15" s="84"/>
      <c r="C15" s="84"/>
      <c r="D15" s="84"/>
      <c r="E15" s="84"/>
    </row>
    <row r="16" spans="1:5" ht="31.5" customHeight="1" x14ac:dyDescent="0.25">
      <c r="A16" s="78" t="s">
        <v>17</v>
      </c>
      <c r="B16" s="78"/>
      <c r="C16" s="78"/>
      <c r="D16" s="78"/>
      <c r="E16" s="78"/>
    </row>
    <row r="17" spans="1:7" ht="63" customHeight="1" x14ac:dyDescent="0.25">
      <c r="A17" s="78" t="s">
        <v>25</v>
      </c>
      <c r="B17" s="78"/>
      <c r="C17" s="78"/>
      <c r="D17" s="78"/>
      <c r="E17" s="78"/>
    </row>
    <row r="18" spans="1:7" ht="36" customHeight="1" x14ac:dyDescent="0.25">
      <c r="A18" s="81" t="s">
        <v>26</v>
      </c>
      <c r="B18" s="81"/>
      <c r="C18" s="81"/>
      <c r="D18" s="81"/>
      <c r="E18" s="81"/>
    </row>
    <row r="19" spans="1:7" x14ac:dyDescent="0.25">
      <c r="A19" s="81"/>
      <c r="B19" s="81"/>
      <c r="C19" s="81"/>
      <c r="D19" s="81"/>
      <c r="E19" s="81"/>
      <c r="F19" s="2">
        <v>4391.8999999999996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6" t="s">
        <v>41</v>
      </c>
      <c r="B21" s="8" t="s">
        <v>40</v>
      </c>
      <c r="C21" s="3" t="s">
        <v>4</v>
      </c>
      <c r="D21" s="3">
        <v>12.95</v>
      </c>
      <c r="E21" s="7">
        <f>D21*F19*G19</f>
        <v>170625.31499999997</v>
      </c>
      <c r="G21" s="15"/>
    </row>
    <row r="22" spans="1:7" ht="45" x14ac:dyDescent="0.25">
      <c r="A22" s="6" t="s">
        <v>65</v>
      </c>
      <c r="B22" s="8" t="s">
        <v>79</v>
      </c>
      <c r="C22" s="3" t="s">
        <v>4</v>
      </c>
      <c r="D22" s="3"/>
      <c r="E22" s="7">
        <f>2585.82*3</f>
        <v>7757.4600000000009</v>
      </c>
      <c r="G22" s="15"/>
    </row>
    <row r="23" spans="1:7" ht="25.5" x14ac:dyDescent="0.25">
      <c r="A23" s="6" t="s">
        <v>42</v>
      </c>
      <c r="B23" s="23" t="s">
        <v>43</v>
      </c>
      <c r="C23" s="3" t="s">
        <v>35</v>
      </c>
      <c r="D23" s="3"/>
      <c r="E23" s="2">
        <v>0</v>
      </c>
      <c r="G23" s="15"/>
    </row>
    <row r="24" spans="1:7" x14ac:dyDescent="0.25">
      <c r="A24" s="6" t="s">
        <v>39</v>
      </c>
      <c r="B24" s="8" t="s">
        <v>23</v>
      </c>
      <c r="C24" s="3" t="s">
        <v>4</v>
      </c>
      <c r="D24" s="3">
        <v>5</v>
      </c>
      <c r="E24" s="7">
        <f>D24*F19*G19</f>
        <v>65878.5</v>
      </c>
      <c r="G24" s="15"/>
    </row>
    <row r="25" spans="1:7" x14ac:dyDescent="0.25">
      <c r="A25" s="6" t="s">
        <v>51</v>
      </c>
      <c r="B25" s="8" t="s">
        <v>79</v>
      </c>
      <c r="C25" s="3" t="s">
        <v>35</v>
      </c>
      <c r="D25" s="3"/>
      <c r="E25" s="7">
        <v>11101.69</v>
      </c>
      <c r="G25" s="15"/>
    </row>
    <row r="26" spans="1:7" x14ac:dyDescent="0.25">
      <c r="A26" s="6" t="s">
        <v>52</v>
      </c>
      <c r="B26" s="8" t="s">
        <v>79</v>
      </c>
      <c r="C26" s="3" t="s">
        <v>35</v>
      </c>
      <c r="D26" s="3"/>
      <c r="E26" s="7">
        <v>11549.76</v>
      </c>
      <c r="G26" s="15"/>
    </row>
    <row r="27" spans="1:7" x14ac:dyDescent="0.25">
      <c r="A27" s="6" t="s">
        <v>53</v>
      </c>
      <c r="B27" s="8" t="s">
        <v>79</v>
      </c>
      <c r="C27" s="3" t="s">
        <v>35</v>
      </c>
      <c r="D27" s="3"/>
      <c r="E27" s="7">
        <v>2720.76</v>
      </c>
      <c r="G27" s="15"/>
    </row>
    <row r="28" spans="1:7" x14ac:dyDescent="0.25">
      <c r="A28" s="6" t="s">
        <v>28</v>
      </c>
      <c r="B28" s="8" t="s">
        <v>79</v>
      </c>
      <c r="C28" s="3" t="s">
        <v>35</v>
      </c>
      <c r="D28" s="3"/>
      <c r="E28" s="7">
        <v>4021.98</v>
      </c>
      <c r="G28" s="15"/>
    </row>
    <row r="29" spans="1:7" x14ac:dyDescent="0.25">
      <c r="A29" s="6" t="s">
        <v>110</v>
      </c>
      <c r="B29" s="8" t="s">
        <v>68</v>
      </c>
      <c r="C29" s="3" t="s">
        <v>35</v>
      </c>
      <c r="D29" s="3"/>
      <c r="E29" s="7">
        <v>8114.68</v>
      </c>
      <c r="G29" s="15"/>
    </row>
    <row r="30" spans="1:7" ht="30" x14ac:dyDescent="0.25">
      <c r="A30" s="44" t="s">
        <v>80</v>
      </c>
      <c r="B30" s="70" t="s">
        <v>82</v>
      </c>
      <c r="C30" s="71" t="s">
        <v>61</v>
      </c>
      <c r="D30" s="70">
        <v>5</v>
      </c>
      <c r="E30" s="72">
        <f>D30*218.47</f>
        <v>1092.3499999999999</v>
      </c>
      <c r="G30" s="15"/>
    </row>
    <row r="31" spans="1:7" ht="30" x14ac:dyDescent="0.25">
      <c r="A31" s="19" t="s">
        <v>81</v>
      </c>
      <c r="B31" s="11" t="s">
        <v>83</v>
      </c>
      <c r="C31" s="20" t="s">
        <v>61</v>
      </c>
      <c r="D31" s="11">
        <v>12</v>
      </c>
      <c r="E31" s="24">
        <f>D31*218.47</f>
        <v>2621.64</v>
      </c>
      <c r="G31" s="15"/>
    </row>
    <row r="32" spans="1:7" s="10" customFormat="1" ht="14.25" x14ac:dyDescent="0.2">
      <c r="A32" s="27" t="s">
        <v>27</v>
      </c>
      <c r="B32" s="28"/>
      <c r="C32" s="29"/>
      <c r="D32" s="29"/>
      <c r="E32" s="9">
        <f>SUM(E21:E31)</f>
        <v>285484.13499999995</v>
      </c>
    </row>
    <row r="33" spans="1:8" ht="45.75" customHeight="1" x14ac:dyDescent="0.25">
      <c r="A33" s="87" t="s">
        <v>112</v>
      </c>
      <c r="B33" s="87"/>
      <c r="C33" s="87"/>
      <c r="D33" s="87"/>
      <c r="E33" s="87"/>
    </row>
    <row r="34" spans="1:8" ht="32.25" customHeight="1" x14ac:dyDescent="0.25">
      <c r="A34" s="78" t="s">
        <v>20</v>
      </c>
      <c r="B34" s="78"/>
      <c r="C34" s="78"/>
      <c r="D34" s="78"/>
      <c r="E34" s="78"/>
    </row>
    <row r="35" spans="1:8" ht="15.75" customHeight="1" x14ac:dyDescent="0.25">
      <c r="A35" s="78" t="s">
        <v>19</v>
      </c>
      <c r="B35" s="78"/>
      <c r="C35" s="78"/>
      <c r="D35" s="78"/>
      <c r="E35" s="78"/>
      <c r="F35" s="10"/>
      <c r="G35" s="10"/>
      <c r="H35" s="12"/>
    </row>
    <row r="36" spans="1:8" ht="36.75" customHeight="1" x14ac:dyDescent="0.25">
      <c r="A36" s="78" t="s">
        <v>31</v>
      </c>
      <c r="B36" s="78"/>
      <c r="C36" s="78"/>
      <c r="D36" s="78"/>
      <c r="E36" s="78"/>
    </row>
    <row r="37" spans="1:8" x14ac:dyDescent="0.25">
      <c r="A37" s="88" t="s">
        <v>5</v>
      </c>
      <c r="B37" s="88"/>
      <c r="C37" s="88"/>
      <c r="D37" s="88"/>
      <c r="E37" s="88"/>
    </row>
    <row r="38" spans="1:8" ht="15" customHeight="1" x14ac:dyDescent="0.25">
      <c r="A38" s="89" t="s">
        <v>30</v>
      </c>
      <c r="B38" s="89"/>
      <c r="C38" s="89"/>
      <c r="D38" s="89"/>
      <c r="E38" s="4"/>
    </row>
    <row r="39" spans="1:8" x14ac:dyDescent="0.25">
      <c r="B39" s="85" t="s">
        <v>18</v>
      </c>
      <c r="C39" s="85"/>
      <c r="D39" s="85"/>
      <c r="E39" s="5" t="s">
        <v>6</v>
      </c>
    </row>
    <row r="40" spans="1:8" x14ac:dyDescent="0.25">
      <c r="A40" s="39"/>
      <c r="B40" s="39"/>
      <c r="C40" s="39"/>
      <c r="D40" s="39"/>
      <c r="E40" s="39"/>
    </row>
    <row r="41" spans="1:8" x14ac:dyDescent="0.25">
      <c r="A41" s="86" t="s">
        <v>50</v>
      </c>
      <c r="B41" s="86"/>
      <c r="C41" s="86"/>
      <c r="D41" s="86"/>
      <c r="E41" s="4"/>
    </row>
    <row r="42" spans="1:8" x14ac:dyDescent="0.25">
      <c r="B42" s="85" t="s">
        <v>18</v>
      </c>
      <c r="C42" s="85"/>
      <c r="D42" s="85"/>
      <c r="E42" s="5" t="s">
        <v>6</v>
      </c>
    </row>
    <row r="43" spans="1:8" x14ac:dyDescent="0.25">
      <c r="A43" s="2" t="s">
        <v>36</v>
      </c>
    </row>
    <row r="44" spans="1:8" x14ac:dyDescent="0.25">
      <c r="A44" s="10" t="s">
        <v>32</v>
      </c>
    </row>
    <row r="45" spans="1:8" ht="15.75" x14ac:dyDescent="0.25">
      <c r="A45" s="1" t="s">
        <v>38</v>
      </c>
      <c r="B45" s="38">
        <f>'3кв'!B51</f>
        <v>930.3650000001071</v>
      </c>
    </row>
    <row r="46" spans="1:8" ht="27.6" customHeight="1" x14ac:dyDescent="0.25">
      <c r="A46" s="41" t="s">
        <v>84</v>
      </c>
      <c r="B46" s="13"/>
    </row>
    <row r="47" spans="1:8" x14ac:dyDescent="0.25">
      <c r="A47" s="2" t="s">
        <v>33</v>
      </c>
      <c r="B47" s="13">
        <f>272480.76-70.9-23.84</f>
        <v>272386.01999999996</v>
      </c>
    </row>
    <row r="48" spans="1:8" ht="30" x14ac:dyDescent="0.25">
      <c r="A48" s="21" t="s">
        <v>46</v>
      </c>
      <c r="B48" s="13">
        <f>330*3+90</f>
        <v>1080</v>
      </c>
    </row>
    <row r="49" spans="1:2" ht="30" x14ac:dyDescent="0.25">
      <c r="A49" s="41" t="s">
        <v>37</v>
      </c>
      <c r="B49" s="13">
        <f>E32</f>
        <v>285484.13499999995</v>
      </c>
    </row>
    <row r="50" spans="1:2" x14ac:dyDescent="0.25">
      <c r="A50" s="14"/>
      <c r="B50" s="30">
        <f>B45+B47+B48-B49</f>
        <v>-11087.749999999884</v>
      </c>
    </row>
  </sheetData>
  <mergeCells count="27">
    <mergeCell ref="A7:E7"/>
    <mergeCell ref="A1:E1"/>
    <mergeCell ref="A2:E2"/>
    <mergeCell ref="A3:E3"/>
    <mergeCell ref="A5:E5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41:D41"/>
    <mergeCell ref="B42:D42"/>
    <mergeCell ref="A33:E33"/>
    <mergeCell ref="A34:E34"/>
    <mergeCell ref="A35:E35"/>
    <mergeCell ref="A36:E36"/>
    <mergeCell ref="A37:E37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view="pageBreakPreview" topLeftCell="A25" zoomScaleNormal="100" zoomScaleSheetLayoutView="100" workbookViewId="0">
      <selection activeCell="B32" sqref="B32:C36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91" t="s">
        <v>85</v>
      </c>
      <c r="B1" s="91"/>
      <c r="C1" s="91"/>
      <c r="D1" s="45"/>
    </row>
    <row r="2" spans="1:4" ht="15.75" x14ac:dyDescent="0.25">
      <c r="A2" s="92" t="s">
        <v>86</v>
      </c>
      <c r="B2" s="92"/>
      <c r="C2" s="92"/>
      <c r="D2" s="46"/>
    </row>
    <row r="3" spans="1:4" ht="15.75" x14ac:dyDescent="0.25">
      <c r="A3" s="92" t="s">
        <v>87</v>
      </c>
      <c r="B3" s="92"/>
      <c r="C3" s="92"/>
      <c r="D3" s="46"/>
    </row>
    <row r="4" spans="1:4" ht="15.75" x14ac:dyDescent="0.25">
      <c r="A4" s="91" t="s">
        <v>106</v>
      </c>
      <c r="B4" s="91"/>
      <c r="C4" s="91"/>
      <c r="D4" s="45"/>
    </row>
    <row r="5" spans="1:4" ht="15.75" x14ac:dyDescent="0.25">
      <c r="A5" s="93"/>
      <c r="B5" s="93"/>
      <c r="C5" s="93"/>
      <c r="D5" s="1"/>
    </row>
    <row r="6" spans="1:4" ht="15.75" x14ac:dyDescent="0.25">
      <c r="A6" s="46"/>
      <c r="B6" s="47" t="s">
        <v>88</v>
      </c>
      <c r="C6" s="48">
        <f>'1кв'!B44</f>
        <v>-31725.18</v>
      </c>
      <c r="D6" s="49"/>
    </row>
    <row r="7" spans="1:4" ht="15.75" x14ac:dyDescent="0.25">
      <c r="A7" s="50" t="s">
        <v>89</v>
      </c>
      <c r="B7" s="47" t="s">
        <v>107</v>
      </c>
      <c r="C7" s="48"/>
      <c r="D7" s="49"/>
    </row>
    <row r="8" spans="1:4" ht="15.75" x14ac:dyDescent="0.25">
      <c r="A8" s="46"/>
      <c r="B8" s="65" t="s">
        <v>98</v>
      </c>
      <c r="C8" s="48"/>
      <c r="D8" s="49"/>
    </row>
    <row r="9" spans="1:4" ht="15.75" x14ac:dyDescent="0.25">
      <c r="A9" s="46"/>
      <c r="B9" s="6" t="s">
        <v>113</v>
      </c>
      <c r="C9" s="48"/>
      <c r="D9" s="49"/>
    </row>
    <row r="10" spans="1:4" ht="15.75" x14ac:dyDescent="0.25">
      <c r="A10" s="46"/>
      <c r="B10" s="6" t="s">
        <v>114</v>
      </c>
      <c r="C10" s="48"/>
      <c r="D10" s="49"/>
    </row>
    <row r="11" spans="1:4" ht="15.75" x14ac:dyDescent="0.25">
      <c r="A11" s="46"/>
      <c r="B11" s="6" t="s">
        <v>115</v>
      </c>
      <c r="C11" s="48"/>
      <c r="D11" s="49"/>
    </row>
    <row r="12" spans="1:4" ht="15.75" x14ac:dyDescent="0.25">
      <c r="B12" s="51" t="s">
        <v>90</v>
      </c>
      <c r="C12" s="52">
        <f>'1кв'!B46+'2кв'!B46+'3кв'!B48+'4кв'!B47</f>
        <v>1086672.44</v>
      </c>
      <c r="D12" s="53"/>
    </row>
    <row r="13" spans="1:4" ht="30" x14ac:dyDescent="0.25">
      <c r="A13" s="50"/>
      <c r="B13" s="54" t="s">
        <v>91</v>
      </c>
      <c r="C13" s="52">
        <f>'1кв'!B47+'2кв'!B47+'3кв'!B49+'4кв'!B48</f>
        <v>3780</v>
      </c>
      <c r="D13" s="53"/>
    </row>
    <row r="14" spans="1:4" ht="15.75" x14ac:dyDescent="0.25">
      <c r="A14" s="55"/>
      <c r="B14" s="51" t="s">
        <v>92</v>
      </c>
      <c r="C14" s="56">
        <f>SUM(C12:C13)</f>
        <v>1090452.44</v>
      </c>
      <c r="D14" s="49"/>
    </row>
    <row r="15" spans="1:4" ht="15.75" x14ac:dyDescent="0.25">
      <c r="A15" s="1"/>
      <c r="B15" s="90"/>
      <c r="C15" s="90"/>
      <c r="D15" s="57"/>
    </row>
    <row r="16" spans="1:4" ht="15.75" x14ac:dyDescent="0.25">
      <c r="A16" s="58" t="s">
        <v>93</v>
      </c>
      <c r="B16" s="16" t="s">
        <v>94</v>
      </c>
      <c r="C16" s="59">
        <f>'1кв'!E21+'2кв'!E21+'3кв'!E21+'4кв'!E21</f>
        <v>663264.7379999999</v>
      </c>
      <c r="D16" s="57"/>
    </row>
    <row r="17" spans="1:5" ht="30" x14ac:dyDescent="0.25">
      <c r="A17" s="58"/>
      <c r="B17" s="6" t="s">
        <v>95</v>
      </c>
      <c r="C17" s="59">
        <f>'1кв'!E22+'2кв'!E22+'3кв'!E22+'4кв'!E22</f>
        <v>28444.020000000004</v>
      </c>
      <c r="D17" s="57"/>
    </row>
    <row r="18" spans="1:5" ht="15.75" x14ac:dyDescent="0.25">
      <c r="A18" s="58"/>
      <c r="B18" s="60" t="s">
        <v>96</v>
      </c>
      <c r="C18" s="59">
        <f>'1кв'!E23+'2кв'!E23+'3кв'!E23+'4кв'!E23</f>
        <v>2434.9</v>
      </c>
      <c r="D18" s="57"/>
    </row>
    <row r="19" spans="1:5" ht="15.75" x14ac:dyDescent="0.25">
      <c r="A19" s="58"/>
      <c r="B19" s="60" t="s">
        <v>39</v>
      </c>
      <c r="C19" s="59">
        <f>'1кв'!E24+'2кв'!E24+'3кв'!E24+'4кв'!E24</f>
        <v>257716.69199999998</v>
      </c>
      <c r="D19" s="57"/>
    </row>
    <row r="20" spans="1:5" ht="15.75" x14ac:dyDescent="0.25">
      <c r="A20" s="58"/>
      <c r="B20" s="6" t="s">
        <v>51</v>
      </c>
      <c r="C20" s="59">
        <f>'1кв'!E25+'2кв'!E25+'3кв'!E25+'4кв'!E25</f>
        <v>34715.01</v>
      </c>
      <c r="D20" s="57"/>
    </row>
    <row r="21" spans="1:5" ht="15.75" x14ac:dyDescent="0.25">
      <c r="A21" s="58"/>
      <c r="B21" s="6" t="s">
        <v>52</v>
      </c>
      <c r="C21" s="59">
        <f>'1кв'!E26+'2кв'!E26+'3кв'!E26+'4кв'!E26</f>
        <v>38501.879999999997</v>
      </c>
      <c r="D21" s="57"/>
    </row>
    <row r="22" spans="1:5" ht="15.75" x14ac:dyDescent="0.25">
      <c r="A22" s="58"/>
      <c r="B22" s="6" t="s">
        <v>53</v>
      </c>
      <c r="C22" s="59">
        <f>'1кв'!E27+'2кв'!E27+'3кв'!E27+'4кв'!E27</f>
        <v>10707.900000000001</v>
      </c>
      <c r="D22" s="57"/>
    </row>
    <row r="23" spans="1:5" ht="15.75" x14ac:dyDescent="0.25">
      <c r="A23" s="1"/>
      <c r="B23" s="6" t="s">
        <v>28</v>
      </c>
      <c r="C23" s="59">
        <f>'1кв'!E28+'2кв'!E28+'3кв'!E28+'4кв'!E28</f>
        <v>10512.41</v>
      </c>
      <c r="D23" s="57"/>
      <c r="E23" s="61"/>
    </row>
    <row r="24" spans="1:5" ht="15.75" x14ac:dyDescent="0.25">
      <c r="A24" s="58"/>
      <c r="B24" s="62" t="s">
        <v>108</v>
      </c>
      <c r="C24" s="63">
        <f>4*206.95+29*218.47</f>
        <v>7163.43</v>
      </c>
      <c r="D24" s="57"/>
    </row>
    <row r="25" spans="1:5" ht="15.75" x14ac:dyDescent="0.25">
      <c r="A25" s="58"/>
      <c r="B25" s="64" t="s">
        <v>97</v>
      </c>
      <c r="C25" s="63">
        <f>SUM(C27:C28)</f>
        <v>16354.03</v>
      </c>
      <c r="D25" s="57"/>
    </row>
    <row r="26" spans="1:5" ht="15.75" x14ac:dyDescent="0.25">
      <c r="A26" s="58"/>
      <c r="B26" s="65" t="s">
        <v>98</v>
      </c>
      <c r="C26" s="63"/>
      <c r="D26" s="57"/>
    </row>
    <row r="27" spans="1:5" ht="15.75" x14ac:dyDescent="0.25">
      <c r="A27" s="58"/>
      <c r="B27" s="19" t="s">
        <v>109</v>
      </c>
      <c r="C27" s="66">
        <f>'3кв'!E30</f>
        <v>8239.35</v>
      </c>
      <c r="D27" s="57"/>
    </row>
    <row r="28" spans="1:5" ht="15.75" x14ac:dyDescent="0.25">
      <c r="A28" s="58"/>
      <c r="B28" s="6" t="s">
        <v>111</v>
      </c>
      <c r="C28" s="66">
        <f>'4кв'!E29</f>
        <v>8114.68</v>
      </c>
      <c r="D28" s="57"/>
    </row>
    <row r="29" spans="1:5" ht="15.75" x14ac:dyDescent="0.25">
      <c r="A29" s="1"/>
      <c r="B29" s="67" t="s">
        <v>99</v>
      </c>
      <c r="C29" s="68">
        <f>SUM(C16:C25)</f>
        <v>1069815.01</v>
      </c>
      <c r="D29" s="57"/>
      <c r="E29" s="61"/>
    </row>
    <row r="30" spans="1:5" ht="15.75" x14ac:dyDescent="0.25">
      <c r="A30" s="1"/>
      <c r="B30" s="69" t="s">
        <v>116</v>
      </c>
      <c r="C30" s="68">
        <f>C6+C14-C29</f>
        <v>-11087.75</v>
      </c>
      <c r="D30" s="57"/>
    </row>
    <row r="31" spans="1:5" ht="15.75" x14ac:dyDescent="0.25">
      <c r="A31" s="1"/>
      <c r="B31" s="50"/>
      <c r="C31" s="50"/>
      <c r="D31" s="57"/>
    </row>
    <row r="32" spans="1:5" ht="15.75" x14ac:dyDescent="0.25">
      <c r="A32" s="1"/>
      <c r="B32" s="94" t="s">
        <v>117</v>
      </c>
      <c r="C32" s="94"/>
      <c r="D32" s="57"/>
    </row>
    <row r="33" spans="1:4" ht="15.75" x14ac:dyDescent="0.25">
      <c r="A33" s="1"/>
      <c r="B33" s="94" t="s">
        <v>118</v>
      </c>
      <c r="C33" s="94">
        <v>15648.46</v>
      </c>
      <c r="D33" s="57"/>
    </row>
    <row r="34" spans="1:4" ht="15.75" x14ac:dyDescent="0.25">
      <c r="A34" s="1"/>
      <c r="B34" s="95" t="s">
        <v>119</v>
      </c>
      <c r="C34" s="95">
        <v>9841.25</v>
      </c>
      <c r="D34" s="57"/>
    </row>
    <row r="35" spans="1:4" ht="15.75" x14ac:dyDescent="0.25">
      <c r="A35" s="1"/>
      <c r="B35" s="94" t="s">
        <v>120</v>
      </c>
      <c r="C35" s="94">
        <f>C34-C33</f>
        <v>-5807.2099999999991</v>
      </c>
      <c r="D35" s="57"/>
    </row>
    <row r="36" spans="1:4" ht="15.75" x14ac:dyDescent="0.25">
      <c r="A36" s="1"/>
      <c r="B36" s="50"/>
      <c r="C36" s="50"/>
      <c r="D36" s="57"/>
    </row>
    <row r="37" spans="1:4" ht="15.75" x14ac:dyDescent="0.25">
      <c r="A37" s="1"/>
      <c r="B37" s="50"/>
      <c r="C37" s="50"/>
      <c r="D37" s="57"/>
    </row>
    <row r="38" spans="1:4" ht="15.75" x14ac:dyDescent="0.25">
      <c r="A38" s="50" t="s">
        <v>100</v>
      </c>
      <c r="C38" s="50"/>
      <c r="D38" s="57"/>
    </row>
    <row r="39" spans="1:4" ht="15.75" x14ac:dyDescent="0.25">
      <c r="A39" s="1"/>
      <c r="B39" s="50"/>
      <c r="C39" s="50"/>
      <c r="D39" s="57"/>
    </row>
    <row r="40" spans="1:4" ht="15.75" x14ac:dyDescent="0.25">
      <c r="A40" s="1"/>
      <c r="B40" s="50"/>
      <c r="C40" s="50"/>
      <c r="D40" s="57"/>
    </row>
    <row r="41" spans="1:4" ht="15.75" x14ac:dyDescent="0.25">
      <c r="A41" s="1" t="s">
        <v>101</v>
      </c>
      <c r="B41" s="50" t="s">
        <v>102</v>
      </c>
      <c r="C41" s="50"/>
      <c r="D41" s="57"/>
    </row>
    <row r="42" spans="1:4" ht="15.75" x14ac:dyDescent="0.25">
      <c r="A42" s="1"/>
      <c r="B42" s="50" t="s">
        <v>103</v>
      </c>
      <c r="C42" s="50"/>
      <c r="D42" s="57"/>
    </row>
    <row r="43" spans="1:4" ht="15.75" x14ac:dyDescent="0.25">
      <c r="A43" s="1"/>
      <c r="B43" s="50" t="s">
        <v>104</v>
      </c>
      <c r="C43" s="50"/>
      <c r="D43" s="57"/>
    </row>
    <row r="44" spans="1:4" ht="15.75" x14ac:dyDescent="0.25">
      <c r="A44" s="1"/>
      <c r="B44" s="50"/>
      <c r="C44" s="50"/>
      <c r="D44" s="57"/>
    </row>
    <row r="45" spans="1:4" ht="15.75" x14ac:dyDescent="0.25">
      <c r="A45" s="1"/>
      <c r="B45" s="50"/>
      <c r="C45" s="50"/>
      <c r="D45" s="57"/>
    </row>
    <row r="46" spans="1:4" ht="15.75" x14ac:dyDescent="0.25">
      <c r="A46" s="1"/>
      <c r="B46" s="50" t="s">
        <v>105</v>
      </c>
      <c r="C46" s="50"/>
      <c r="D46" s="57"/>
    </row>
    <row r="47" spans="1:4" ht="15.75" x14ac:dyDescent="0.25">
      <c r="A47" s="1"/>
      <c r="B47" s="50"/>
      <c r="C47" s="50"/>
      <c r="D47" s="57"/>
    </row>
    <row r="48" spans="1:4" ht="15.75" x14ac:dyDescent="0.25">
      <c r="A48" s="1"/>
      <c r="B48" s="50"/>
      <c r="C48" s="50"/>
      <c r="D48" s="57"/>
    </row>
    <row r="49" spans="1:4" ht="15.75" x14ac:dyDescent="0.25">
      <c r="A49" s="1"/>
      <c r="B49" s="50"/>
      <c r="C49" s="50"/>
      <c r="D49" s="57"/>
    </row>
    <row r="50" spans="1:4" ht="15.75" x14ac:dyDescent="0.25">
      <c r="A50" s="1"/>
      <c r="B50" s="50"/>
      <c r="C50" s="50"/>
      <c r="D50" s="57"/>
    </row>
  </sheetData>
  <mergeCells count="6">
    <mergeCell ref="B15:C15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2022-03-10T12:16:19Z</dcterms:modified>
</cp:coreProperties>
</file>