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'3кв'!$A$1:$E$50</definedName>
    <definedName name="_xlnm.Print_Area" localSheetId="3">'4кв'!$A$1:$E$50</definedName>
    <definedName name="_xlnm.Print_Area" localSheetId="4">отчет!$A$1:$C$37</definedName>
  </definedNames>
  <calcPr calcId="145621"/>
</workbook>
</file>

<file path=xl/calcChain.xml><?xml version="1.0" encoding="utf-8"?>
<calcChain xmlns="http://schemas.openxmlformats.org/spreadsheetml/2006/main">
  <c r="C8" i="20" l="1"/>
  <c r="C24" i="20" l="1"/>
  <c r="B50" i="19" l="1"/>
  <c r="C6" i="20"/>
  <c r="E27" i="19"/>
  <c r="C16" i="20"/>
  <c r="E24" i="19"/>
  <c r="C13" i="20"/>
  <c r="C14" i="20"/>
  <c r="C15" i="20"/>
  <c r="C12" i="20"/>
  <c r="C18" i="20" s="1"/>
  <c r="C9" i="20"/>
  <c r="C10" i="20" l="1"/>
  <c r="B45" i="19"/>
  <c r="E26" i="19"/>
  <c r="E23" i="19"/>
  <c r="E22" i="19"/>
  <c r="B49" i="19" s="1"/>
  <c r="C19" i="20" l="1"/>
  <c r="B45" i="18"/>
  <c r="E24" i="18"/>
  <c r="E26" i="18"/>
  <c r="E23" i="18"/>
  <c r="E22" i="18"/>
  <c r="E27" i="18" l="1"/>
  <c r="B49" i="18" s="1"/>
  <c r="B50" i="18" s="1"/>
  <c r="E24" i="17"/>
  <c r="B45" i="17" l="1"/>
  <c r="E26" i="17"/>
  <c r="E23" i="17"/>
  <c r="E22" i="17"/>
  <c r="E27" i="17" l="1"/>
  <c r="B49" i="17" s="1"/>
  <c r="B50" i="17" s="1"/>
  <c r="E27" i="16"/>
  <c r="B45" i="16" l="1"/>
  <c r="E26" i="16" l="1"/>
  <c r="E24" i="16"/>
  <c r="E23" i="16"/>
  <c r="E22" i="16"/>
  <c r="B49" i="16" l="1"/>
  <c r="B50" i="16" l="1"/>
</calcChain>
</file>

<file path=xl/sharedStrings.xml><?xml version="1.0" encoding="utf-8"?>
<sst xmlns="http://schemas.openxmlformats.org/spreadsheetml/2006/main" count="264" uniqueCount="95">
  <si>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</si>
  <si>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</si>
  <si>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</si>
  <si>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</si>
  <si>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</si>
  <si>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</si>
  <si>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</si>
  <si>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</si>
  <si>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</si>
  <si>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</si>
  <si>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</si>
  <si>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</si>
  <si>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</si>
  <si>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</si>
  <si>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</si>
  <si>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</si>
  <si>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</si>
  <si>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</si>
  <si>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</si>
  <si>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</si>
  <si>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</si>
  <si>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</si>
  <si>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</si>
  <si>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</si>
  <si>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</si>
  <si>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</si>
  <si>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Линейная, д. 14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</si>
  <si>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</si>
  <si>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</si>
  <si>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</si>
  <si>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</si>
  <si>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</si>
  <si>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</si>
  <si>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</si>
  <si>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</si>
  <si>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Sдома=248,8м2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</si>
  <si>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</si>
  <si>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</si>
  <si>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</si>
  <si>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</si>
  <si>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</si>
  <si>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</si>
  <si>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</si>
  <si>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Оплачено администрацией</t>
  </si>
  <si>
    <t>ч/час</t>
  </si>
  <si>
    <t>Предъявлено населению 6486,48 руб.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</si>
  <si>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б/н от 25.12.2020 г.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</si>
  <si>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>Пономаренко Сергей Владимирович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</si>
  <si>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Пономаренко С.В.</t>
    </r>
  </si>
  <si>
    <t>Обработка входов опрыскивание 1 раз в неделю</t>
  </si>
  <si>
    <t>за 1 квартал 2021 года</t>
  </si>
  <si>
    <t>"31" 03  2021 г.</t>
  </si>
  <si>
    <t>ремонт водопровода в квартире</t>
  </si>
  <si>
    <t>февраль</t>
  </si>
  <si>
    <t xml:space="preserve">           2. Всего за период с "01" 01 2021 г. по "31" 03 2021 г. выполнено работ (оказано услуг) на общую сумму восемь тысяч девятьсот пятьдесят рублей 41 копейка</t>
  </si>
  <si>
    <t>за 2 квартал 2021 года</t>
  </si>
  <si>
    <t>"30" 06  2021 г.</t>
  </si>
  <si>
    <t>2 квартал</t>
  </si>
  <si>
    <t>апрель</t>
  </si>
  <si>
    <t xml:space="preserve">           2. Всего за период с "01" 04 2021 г. по "30" 06 2021 г. выполнено работ (оказано услуг) на общую сумму шесть тысяч девятьсот девяносто один рубль 77 копеек</t>
  </si>
  <si>
    <t>за 3 квартал 2021 года</t>
  </si>
  <si>
    <t>"30" 09  2021 г.</t>
  </si>
  <si>
    <t>3 квартал</t>
  </si>
  <si>
    <t xml:space="preserve">           2. Всего за период с "01" 07 2021 г. по "30" 09 2021 г. выполнено работ (оказано услуг) на общую сумму семь тысяч сто двадцать семь рублей 38 копеек</t>
  </si>
  <si>
    <t>Предъявлено населению 10063,11 руб.</t>
  </si>
  <si>
    <t>за 4 квартал 2021 года</t>
  </si>
  <si>
    <t>"31" 12 2021 г.</t>
  </si>
  <si>
    <t>4 квартал</t>
  </si>
  <si>
    <t xml:space="preserve">           2. Всего за период  "01" 10 2021 г. по "31" 12 2021 г. выполнено работ (оказано услуг) на общую сумму семь тысяч сто двадцать семь рублей 38 копеек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</si>
  <si>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</si>
  <si>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</si>
  <si>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</si>
  <si>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</si>
  <si>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>Начислено всего 65504,46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</si>
  <si>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</si>
  <si>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</si>
  <si>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</si>
  <si>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</si>
  <si>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</si>
  <si>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Итого расходов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</si>
  <si>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</si>
  <si>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</si>
  <si>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</si>
  <si>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</si>
  <si>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</si>
  <si>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</si>
  <si>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ул.Линейная,д.14</t>
  </si>
  <si>
    <t>Оплачено администрацией договор 14 от 01.01.21г.</t>
  </si>
  <si>
    <t>Непредвиденные работы 8 ч/ч</t>
  </si>
  <si>
    <t>Обработка подъездов хлорсодержащими растворами опрыскивание 1 раз в неделю (1 полугодие)</t>
  </si>
  <si>
    <t>Остаток средств на 01.01.2022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</si>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</sst>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5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164" fontId="8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3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4" fillId="0" borderId="1" xfId="0" applyFont="1" applyBorder="1"/>
    <xf numFmtId="39" fontId="4" fillId="0" borderId="1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8" zoomScaleNormal="100" zoomScaleSheetLayoutView="100" workbookViewId="0">
      <selection activeCell="B48" sqref="B48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8.7109375" style="2" customWidth="1"/>
    <col min="9" max="16384" width="9.140625" style="2"/>
  </cols>
  <sheetData>
    <row r="1" spans="1:5" ht="15.75" x14ac:dyDescent="0.25">
      <c r="A1" s="73" t="s">
        <v>11</v>
      </c>
      <c r="B1" s="73"/>
      <c r="C1" s="73"/>
      <c r="D1" s="73"/>
      <c r="E1" s="73"/>
    </row>
    <row r="2" spans="1:5" ht="28.5" customHeight="1" x14ac:dyDescent="0.25">
      <c r="A2" s="74" t="s">
        <v>12</v>
      </c>
      <c r="B2" s="75"/>
      <c r="C2" s="75"/>
      <c r="D2" s="75"/>
      <c r="E2" s="75"/>
    </row>
    <row r="3" spans="1:5" x14ac:dyDescent="0.25">
      <c r="A3" s="76" t="s">
        <v>50</v>
      </c>
      <c r="B3" s="76"/>
      <c r="C3" s="76"/>
      <c r="D3" s="76"/>
      <c r="E3" s="76"/>
    </row>
    <row r="4" spans="1:5" s="1" customFormat="1" ht="15.75" x14ac:dyDescent="0.25">
      <c r="A4" s="21" t="s">
        <v>13</v>
      </c>
      <c r="B4" s="4"/>
      <c r="C4" s="4"/>
      <c r="D4" s="81" t="s">
        <v>51</v>
      </c>
      <c r="E4" s="81"/>
    </row>
    <row r="5" spans="1:5" x14ac:dyDescent="0.25">
      <c r="A5" s="24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7" t="s">
        <v>26</v>
      </c>
      <c r="B7" s="77"/>
      <c r="C7" s="77"/>
      <c r="D7" s="77"/>
      <c r="E7" s="77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78" t="s">
        <v>47</v>
      </c>
      <c r="B9" s="78"/>
      <c r="C9" s="78"/>
      <c r="D9" s="78"/>
      <c r="E9" s="78"/>
    </row>
    <row r="10" spans="1:5" ht="27.75" customHeight="1" x14ac:dyDescent="0.25">
      <c r="A10" s="79" t="s">
        <v>14</v>
      </c>
      <c r="B10" s="80"/>
      <c r="C10" s="80"/>
      <c r="D10" s="80"/>
      <c r="E10" s="80"/>
    </row>
    <row r="11" spans="1:5" ht="27.75" customHeight="1" x14ac:dyDescent="0.25">
      <c r="A11" s="65" t="s">
        <v>46</v>
      </c>
      <c r="B11" s="65"/>
      <c r="C11" s="65"/>
      <c r="D11" s="65"/>
      <c r="E11" s="65"/>
    </row>
    <row r="12" spans="1:5" x14ac:dyDescent="0.25">
      <c r="A12" s="69" t="s">
        <v>15</v>
      </c>
      <c r="B12" s="70"/>
      <c r="C12" s="70"/>
      <c r="D12" s="70"/>
      <c r="E12" s="70"/>
    </row>
    <row r="13" spans="1:5" x14ac:dyDescent="0.25">
      <c r="A13" s="65" t="s">
        <v>23</v>
      </c>
      <c r="B13" s="65"/>
      <c r="C13" s="65"/>
      <c r="D13" s="65"/>
      <c r="E13" s="65"/>
    </row>
    <row r="14" spans="1:5" x14ac:dyDescent="0.25">
      <c r="A14" s="69" t="s">
        <v>2</v>
      </c>
      <c r="B14" s="70"/>
      <c r="C14" s="70"/>
      <c r="D14" s="70"/>
      <c r="E14" s="70"/>
    </row>
    <row r="15" spans="1:5" x14ac:dyDescent="0.25">
      <c r="A15" s="65" t="s">
        <v>22</v>
      </c>
      <c r="B15" s="65"/>
      <c r="C15" s="65"/>
      <c r="D15" s="65"/>
      <c r="E15" s="65"/>
    </row>
    <row r="16" spans="1:5" x14ac:dyDescent="0.25">
      <c r="A16" s="69" t="s">
        <v>16</v>
      </c>
      <c r="B16" s="70"/>
      <c r="C16" s="70"/>
      <c r="D16" s="70"/>
      <c r="E16" s="70"/>
    </row>
    <row r="17" spans="1:8" ht="29.25" customHeight="1" x14ac:dyDescent="0.25">
      <c r="A17" s="65" t="s">
        <v>17</v>
      </c>
      <c r="B17" s="65"/>
      <c r="C17" s="65"/>
      <c r="D17" s="65"/>
      <c r="E17" s="65"/>
    </row>
    <row r="18" spans="1:8" ht="63.75" customHeight="1" x14ac:dyDescent="0.25">
      <c r="A18" s="65" t="s">
        <v>27</v>
      </c>
      <c r="B18" s="65"/>
      <c r="C18" s="65"/>
      <c r="D18" s="65"/>
      <c r="E18" s="65"/>
    </row>
    <row r="19" spans="1:8" ht="31.5" customHeight="1" x14ac:dyDescent="0.25">
      <c r="A19" s="71" t="s">
        <v>28</v>
      </c>
      <c r="B19" s="71"/>
      <c r="C19" s="71"/>
      <c r="D19" s="71"/>
      <c r="E19" s="71"/>
    </row>
    <row r="20" spans="1:8" x14ac:dyDescent="0.25">
      <c r="A20" s="71"/>
      <c r="B20" s="71"/>
      <c r="C20" s="71"/>
      <c r="D20" s="71"/>
      <c r="E20" s="71"/>
      <c r="F20" s="2">
        <v>248.8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42</v>
      </c>
      <c r="B22" s="9" t="s">
        <v>40</v>
      </c>
      <c r="C22" s="3" t="s">
        <v>4</v>
      </c>
      <c r="D22" s="3">
        <v>5.75</v>
      </c>
      <c r="E22" s="8">
        <f>D22*F20*G20</f>
        <v>4291.8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2.7</v>
      </c>
      <c r="E23" s="8">
        <f>D23*F20*3</f>
        <v>2015.2800000000002</v>
      </c>
    </row>
    <row r="24" spans="1:8" ht="30" x14ac:dyDescent="0.25">
      <c r="A24" s="7" t="s">
        <v>49</v>
      </c>
      <c r="B24" s="9" t="s">
        <v>31</v>
      </c>
      <c r="C24" s="3" t="s">
        <v>4</v>
      </c>
      <c r="D24" s="3"/>
      <c r="E24" s="8">
        <f>151.52*3</f>
        <v>454.56000000000006</v>
      </c>
    </row>
    <row r="25" spans="1:8" x14ac:dyDescent="0.25">
      <c r="A25" s="7" t="s">
        <v>30</v>
      </c>
      <c r="B25" s="9" t="s">
        <v>31</v>
      </c>
      <c r="C25" s="3" t="s">
        <v>32</v>
      </c>
      <c r="D25" s="3"/>
      <c r="E25" s="8">
        <v>533.16999999999996</v>
      </c>
    </row>
    <row r="26" spans="1:8" x14ac:dyDescent="0.25">
      <c r="A26" s="26" t="s">
        <v>52</v>
      </c>
      <c r="B26" s="9" t="s">
        <v>53</v>
      </c>
      <c r="C26" s="3" t="s">
        <v>44</v>
      </c>
      <c r="D26" s="3">
        <v>8</v>
      </c>
      <c r="E26" s="8">
        <f>D26*206.95</f>
        <v>1655.6</v>
      </c>
    </row>
    <row r="27" spans="1:8" s="14" customFormat="1" ht="14.25" x14ac:dyDescent="0.2">
      <c r="A27" s="10" t="s">
        <v>25</v>
      </c>
      <c r="B27" s="11"/>
      <c r="C27" s="12"/>
      <c r="D27" s="12"/>
      <c r="E27" s="13">
        <f>SUM(E22:E26)</f>
        <v>8950.41</v>
      </c>
    </row>
    <row r="29" spans="1:8" ht="29.25" customHeight="1" x14ac:dyDescent="0.25">
      <c r="A29" s="72" t="s">
        <v>54</v>
      </c>
      <c r="B29" s="72"/>
      <c r="C29" s="72"/>
      <c r="D29" s="72"/>
      <c r="E29" s="72"/>
    </row>
    <row r="30" spans="1:8" ht="24.6" customHeight="1" x14ac:dyDescent="0.25">
      <c r="A30" s="65" t="s">
        <v>21</v>
      </c>
      <c r="B30" s="65"/>
      <c r="C30" s="65"/>
      <c r="D30" s="65"/>
      <c r="E30" s="65"/>
    </row>
    <row r="31" spans="1:8" x14ac:dyDescent="0.25">
      <c r="A31" s="65" t="s">
        <v>20</v>
      </c>
      <c r="B31" s="65"/>
      <c r="C31" s="65"/>
      <c r="D31" s="65"/>
      <c r="E31" s="65"/>
      <c r="F31" s="14"/>
      <c r="G31" s="14"/>
      <c r="H31" s="15"/>
    </row>
    <row r="32" spans="1:8" ht="29.25" customHeight="1" x14ac:dyDescent="0.25">
      <c r="A32" s="65" t="s">
        <v>33</v>
      </c>
      <c r="B32" s="65"/>
      <c r="C32" s="65"/>
      <c r="D32" s="65"/>
      <c r="E32" s="65"/>
    </row>
    <row r="33" spans="1:5" x14ac:dyDescent="0.25">
      <c r="A33" s="65" t="s">
        <v>18</v>
      </c>
      <c r="B33" s="65"/>
      <c r="C33" s="65"/>
      <c r="D33" s="65"/>
      <c r="E33" s="65"/>
    </row>
    <row r="34" spans="1:5" x14ac:dyDescent="0.25">
      <c r="A34" s="68" t="s">
        <v>5</v>
      </c>
      <c r="B34" s="68"/>
      <c r="C34" s="68"/>
      <c r="D34" s="68"/>
      <c r="E34" s="68"/>
    </row>
    <row r="35" spans="1:5" x14ac:dyDescent="0.25">
      <c r="A35" s="65" t="s">
        <v>18</v>
      </c>
      <c r="B35" s="65"/>
      <c r="C35" s="65"/>
      <c r="D35" s="65"/>
      <c r="E35" s="65"/>
    </row>
    <row r="36" spans="1:5" x14ac:dyDescent="0.25">
      <c r="A36" s="66" t="s">
        <v>29</v>
      </c>
      <c r="B36" s="66"/>
      <c r="C36" s="66"/>
      <c r="D36" s="66"/>
      <c r="E36" s="5"/>
    </row>
    <row r="37" spans="1:5" x14ac:dyDescent="0.25">
      <c r="B37" s="67" t="s">
        <v>19</v>
      </c>
      <c r="C37" s="67"/>
      <c r="D37" s="67"/>
      <c r="E37" s="6" t="s">
        <v>6</v>
      </c>
    </row>
    <row r="38" spans="1:5" x14ac:dyDescent="0.25">
      <c r="A38" s="23"/>
      <c r="B38" s="23"/>
      <c r="C38" s="23"/>
      <c r="D38" s="23"/>
      <c r="E38" s="23"/>
    </row>
    <row r="39" spans="1:5" x14ac:dyDescent="0.25">
      <c r="A39" s="66" t="s">
        <v>48</v>
      </c>
      <c r="B39" s="66"/>
      <c r="C39" s="66"/>
      <c r="D39" s="66"/>
      <c r="E39" s="5"/>
    </row>
    <row r="40" spans="1:5" x14ac:dyDescent="0.25">
      <c r="B40" s="67" t="s">
        <v>19</v>
      </c>
      <c r="C40" s="67"/>
      <c r="D40" s="67"/>
      <c r="E40" s="6" t="s">
        <v>6</v>
      </c>
    </row>
    <row r="43" spans="1:5" x14ac:dyDescent="0.25">
      <c r="A43" s="2" t="s">
        <v>35</v>
      </c>
    </row>
    <row r="44" spans="1:5" x14ac:dyDescent="0.25">
      <c r="A44" s="14" t="s">
        <v>34</v>
      </c>
    </row>
    <row r="45" spans="1:5" x14ac:dyDescent="0.25">
      <c r="A45" s="2" t="s">
        <v>39</v>
      </c>
      <c r="B45" s="16">
        <f>-28530.98</f>
        <v>-28530.98</v>
      </c>
    </row>
    <row r="46" spans="1:5" x14ac:dyDescent="0.25">
      <c r="A46" s="19" t="s">
        <v>45</v>
      </c>
      <c r="B46" s="17"/>
    </row>
    <row r="47" spans="1:5" x14ac:dyDescent="0.25">
      <c r="A47" s="2" t="s">
        <v>36</v>
      </c>
      <c r="B47" s="17">
        <v>35386.269999999997</v>
      </c>
    </row>
    <row r="48" spans="1:5" x14ac:dyDescent="0.25">
      <c r="A48" s="2" t="s">
        <v>43</v>
      </c>
      <c r="B48" s="17">
        <v>6067.23</v>
      </c>
    </row>
    <row r="49" spans="1:2" ht="30" x14ac:dyDescent="0.25">
      <c r="A49" s="25" t="s">
        <v>37</v>
      </c>
      <c r="B49" s="17">
        <f>E27</f>
        <v>8950.41</v>
      </c>
    </row>
    <row r="50" spans="1:2" x14ac:dyDescent="0.25">
      <c r="A50" s="18" t="s">
        <v>38</v>
      </c>
      <c r="B50" s="20">
        <f>B45+B47+B48-B49</f>
        <v>3972.1099999999969</v>
      </c>
    </row>
  </sheetData>
  <mergeCells count="30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8" zoomScaleNormal="100" zoomScaleSheetLayoutView="100" workbookViewId="0">
      <selection activeCell="M49" sqref="M49:R53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8.7109375" style="2" customWidth="1"/>
    <col min="9" max="16384" width="9.140625" style="2"/>
  </cols>
  <sheetData>
    <row r="1" spans="1:5" ht="15.75" x14ac:dyDescent="0.25">
      <c r="A1" s="73" t="s">
        <v>11</v>
      </c>
      <c r="B1" s="73"/>
      <c r="C1" s="73"/>
      <c r="D1" s="73"/>
      <c r="E1" s="73"/>
    </row>
    <row r="2" spans="1:5" ht="28.5" customHeight="1" x14ac:dyDescent="0.25">
      <c r="A2" s="74" t="s">
        <v>12</v>
      </c>
      <c r="B2" s="75"/>
      <c r="C2" s="75"/>
      <c r="D2" s="75"/>
      <c r="E2" s="75"/>
    </row>
    <row r="3" spans="1:5" x14ac:dyDescent="0.25">
      <c r="A3" s="76" t="s">
        <v>55</v>
      </c>
      <c r="B3" s="76"/>
      <c r="C3" s="76"/>
      <c r="D3" s="76"/>
      <c r="E3" s="76"/>
    </row>
    <row r="4" spans="1:5" s="1" customFormat="1" ht="30" x14ac:dyDescent="0.25">
      <c r="A4" s="21" t="s">
        <v>13</v>
      </c>
      <c r="B4" s="4"/>
      <c r="C4" s="4"/>
      <c r="D4" s="4"/>
      <c r="E4" s="30" t="s">
        <v>56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7" t="s">
        <v>26</v>
      </c>
      <c r="B7" s="77"/>
      <c r="C7" s="77"/>
      <c r="D7" s="77"/>
      <c r="E7" s="77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78" t="s">
        <v>47</v>
      </c>
      <c r="B9" s="78"/>
      <c r="C9" s="78"/>
      <c r="D9" s="78"/>
      <c r="E9" s="78"/>
    </row>
    <row r="10" spans="1:5" ht="27.75" customHeight="1" x14ac:dyDescent="0.25">
      <c r="A10" s="79" t="s">
        <v>14</v>
      </c>
      <c r="B10" s="80"/>
      <c r="C10" s="80"/>
      <c r="D10" s="80"/>
      <c r="E10" s="80"/>
    </row>
    <row r="11" spans="1:5" ht="27.75" customHeight="1" x14ac:dyDescent="0.25">
      <c r="A11" s="65" t="s">
        <v>46</v>
      </c>
      <c r="B11" s="65"/>
      <c r="C11" s="65"/>
      <c r="D11" s="65"/>
      <c r="E11" s="65"/>
    </row>
    <row r="12" spans="1:5" x14ac:dyDescent="0.25">
      <c r="A12" s="69" t="s">
        <v>15</v>
      </c>
      <c r="B12" s="70"/>
      <c r="C12" s="70"/>
      <c r="D12" s="70"/>
      <c r="E12" s="70"/>
    </row>
    <row r="13" spans="1:5" x14ac:dyDescent="0.25">
      <c r="A13" s="65" t="s">
        <v>23</v>
      </c>
      <c r="B13" s="65"/>
      <c r="C13" s="65"/>
      <c r="D13" s="65"/>
      <c r="E13" s="65"/>
    </row>
    <row r="14" spans="1:5" x14ac:dyDescent="0.25">
      <c r="A14" s="69" t="s">
        <v>2</v>
      </c>
      <c r="B14" s="70"/>
      <c r="C14" s="70"/>
      <c r="D14" s="70"/>
      <c r="E14" s="70"/>
    </row>
    <row r="15" spans="1:5" x14ac:dyDescent="0.25">
      <c r="A15" s="65" t="s">
        <v>22</v>
      </c>
      <c r="B15" s="65"/>
      <c r="C15" s="65"/>
      <c r="D15" s="65"/>
      <c r="E15" s="65"/>
    </row>
    <row r="16" spans="1:5" x14ac:dyDescent="0.25">
      <c r="A16" s="69" t="s">
        <v>16</v>
      </c>
      <c r="B16" s="70"/>
      <c r="C16" s="70"/>
      <c r="D16" s="70"/>
      <c r="E16" s="70"/>
    </row>
    <row r="17" spans="1:8" ht="29.25" customHeight="1" x14ac:dyDescent="0.25">
      <c r="A17" s="65" t="s">
        <v>17</v>
      </c>
      <c r="B17" s="65"/>
      <c r="C17" s="65"/>
      <c r="D17" s="65"/>
      <c r="E17" s="65"/>
    </row>
    <row r="18" spans="1:8" ht="63.75" customHeight="1" x14ac:dyDescent="0.25">
      <c r="A18" s="65" t="s">
        <v>27</v>
      </c>
      <c r="B18" s="65"/>
      <c r="C18" s="65"/>
      <c r="D18" s="65"/>
      <c r="E18" s="65"/>
    </row>
    <row r="19" spans="1:8" ht="31.5" customHeight="1" x14ac:dyDescent="0.25">
      <c r="A19" s="71" t="s">
        <v>28</v>
      </c>
      <c r="B19" s="71"/>
      <c r="C19" s="71"/>
      <c r="D19" s="71"/>
      <c r="E19" s="71"/>
    </row>
    <row r="20" spans="1:8" x14ac:dyDescent="0.25">
      <c r="A20" s="71"/>
      <c r="B20" s="71"/>
      <c r="C20" s="71"/>
      <c r="D20" s="71"/>
      <c r="E20" s="71"/>
      <c r="F20" s="2">
        <v>248.8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42</v>
      </c>
      <c r="B22" s="9" t="s">
        <v>40</v>
      </c>
      <c r="C22" s="3" t="s">
        <v>4</v>
      </c>
      <c r="D22" s="3">
        <v>5.75</v>
      </c>
      <c r="E22" s="8">
        <f>D22*F20*G20</f>
        <v>4291.8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2.7</v>
      </c>
      <c r="E23" s="8">
        <f>D23*F20*3</f>
        <v>2015.2800000000002</v>
      </c>
    </row>
    <row r="24" spans="1:8" ht="30" x14ac:dyDescent="0.25">
      <c r="A24" s="7" t="s">
        <v>49</v>
      </c>
      <c r="B24" s="9" t="s">
        <v>58</v>
      </c>
      <c r="C24" s="3" t="s">
        <v>4</v>
      </c>
      <c r="D24" s="3"/>
      <c r="E24" s="8">
        <f>151.52*1</f>
        <v>151.52000000000001</v>
      </c>
    </row>
    <row r="25" spans="1:8" x14ac:dyDescent="0.25">
      <c r="A25" s="7" t="s">
        <v>30</v>
      </c>
      <c r="B25" s="9" t="s">
        <v>57</v>
      </c>
      <c r="C25" s="3" t="s">
        <v>32</v>
      </c>
      <c r="D25" s="3"/>
      <c r="E25" s="8">
        <v>533.16999999999996</v>
      </c>
    </row>
    <row r="26" spans="1:8" x14ac:dyDescent="0.25">
      <c r="A26" s="26"/>
      <c r="B26" s="9"/>
      <c r="C26" s="3"/>
      <c r="D26" s="3"/>
      <c r="E26" s="8">
        <f>D26*206.95</f>
        <v>0</v>
      </c>
    </row>
    <row r="27" spans="1:8" s="14" customFormat="1" ht="14.25" x14ac:dyDescent="0.2">
      <c r="A27" s="10" t="s">
        <v>25</v>
      </c>
      <c r="B27" s="11"/>
      <c r="C27" s="12"/>
      <c r="D27" s="12"/>
      <c r="E27" s="13">
        <f>SUM(E22:E26)</f>
        <v>6991.77</v>
      </c>
    </row>
    <row r="29" spans="1:8" ht="29.25" customHeight="1" x14ac:dyDescent="0.25">
      <c r="A29" s="72" t="s">
        <v>59</v>
      </c>
      <c r="B29" s="72"/>
      <c r="C29" s="72"/>
      <c r="D29" s="72"/>
      <c r="E29" s="72"/>
    </row>
    <row r="30" spans="1:8" ht="24.6" customHeight="1" x14ac:dyDescent="0.25">
      <c r="A30" s="65" t="s">
        <v>21</v>
      </c>
      <c r="B30" s="65"/>
      <c r="C30" s="65"/>
      <c r="D30" s="65"/>
      <c r="E30" s="65"/>
    </row>
    <row r="31" spans="1:8" x14ac:dyDescent="0.25">
      <c r="A31" s="65" t="s">
        <v>20</v>
      </c>
      <c r="B31" s="65"/>
      <c r="C31" s="65"/>
      <c r="D31" s="65"/>
      <c r="E31" s="65"/>
      <c r="F31" s="14"/>
      <c r="G31" s="14"/>
      <c r="H31" s="15"/>
    </row>
    <row r="32" spans="1:8" ht="29.25" customHeight="1" x14ac:dyDescent="0.25">
      <c r="A32" s="65" t="s">
        <v>33</v>
      </c>
      <c r="B32" s="65"/>
      <c r="C32" s="65"/>
      <c r="D32" s="65"/>
      <c r="E32" s="65"/>
    </row>
    <row r="33" spans="1:5" x14ac:dyDescent="0.25">
      <c r="A33" s="65" t="s">
        <v>18</v>
      </c>
      <c r="B33" s="65"/>
      <c r="C33" s="65"/>
      <c r="D33" s="65"/>
      <c r="E33" s="65"/>
    </row>
    <row r="34" spans="1:5" x14ac:dyDescent="0.25">
      <c r="A34" s="68" t="s">
        <v>5</v>
      </c>
      <c r="B34" s="68"/>
      <c r="C34" s="68"/>
      <c r="D34" s="68"/>
      <c r="E34" s="68"/>
    </row>
    <row r="35" spans="1:5" x14ac:dyDescent="0.25">
      <c r="A35" s="65" t="s">
        <v>18</v>
      </c>
      <c r="B35" s="65"/>
      <c r="C35" s="65"/>
      <c r="D35" s="65"/>
      <c r="E35" s="65"/>
    </row>
    <row r="36" spans="1:5" x14ac:dyDescent="0.25">
      <c r="A36" s="66" t="s">
        <v>29</v>
      </c>
      <c r="B36" s="66"/>
      <c r="C36" s="66"/>
      <c r="D36" s="66"/>
      <c r="E36" s="5"/>
    </row>
    <row r="37" spans="1:5" x14ac:dyDescent="0.25">
      <c r="B37" s="67" t="s">
        <v>19</v>
      </c>
      <c r="C37" s="67"/>
      <c r="D37" s="67"/>
      <c r="E37" s="6" t="s">
        <v>6</v>
      </c>
    </row>
    <row r="38" spans="1:5" x14ac:dyDescent="0.25">
      <c r="A38" s="27"/>
      <c r="B38" s="27"/>
      <c r="C38" s="27"/>
      <c r="D38" s="27"/>
      <c r="E38" s="27"/>
    </row>
    <row r="39" spans="1:5" x14ac:dyDescent="0.25">
      <c r="A39" s="66" t="s">
        <v>48</v>
      </c>
      <c r="B39" s="66"/>
      <c r="C39" s="66"/>
      <c r="D39" s="66"/>
      <c r="E39" s="5"/>
    </row>
    <row r="40" spans="1:5" x14ac:dyDescent="0.25">
      <c r="B40" s="67" t="s">
        <v>19</v>
      </c>
      <c r="C40" s="67"/>
      <c r="D40" s="67"/>
      <c r="E40" s="6" t="s">
        <v>6</v>
      </c>
    </row>
    <row r="43" spans="1:5" x14ac:dyDescent="0.25">
      <c r="A43" s="2" t="s">
        <v>35</v>
      </c>
    </row>
    <row r="44" spans="1:5" x14ac:dyDescent="0.25">
      <c r="A44" s="14" t="s">
        <v>34</v>
      </c>
    </row>
    <row r="45" spans="1:5" x14ac:dyDescent="0.25">
      <c r="A45" s="2" t="s">
        <v>39</v>
      </c>
      <c r="B45" s="16">
        <f>'1кв'!B50</f>
        <v>3972.1099999999969</v>
      </c>
    </row>
    <row r="46" spans="1:5" x14ac:dyDescent="0.25">
      <c r="A46" s="19" t="s">
        <v>45</v>
      </c>
      <c r="B46" s="17"/>
    </row>
    <row r="47" spans="1:5" x14ac:dyDescent="0.25">
      <c r="A47" s="2" t="s">
        <v>36</v>
      </c>
      <c r="B47" s="17">
        <v>6486.48</v>
      </c>
    </row>
    <row r="48" spans="1:5" x14ac:dyDescent="0.25">
      <c r="A48" s="2" t="s">
        <v>43</v>
      </c>
      <c r="B48" s="17">
        <v>1283.55</v>
      </c>
    </row>
    <row r="49" spans="1:2" ht="30" x14ac:dyDescent="0.25">
      <c r="A49" s="29" t="s">
        <v>37</v>
      </c>
      <c r="B49" s="17">
        <f>E27</f>
        <v>6991.77</v>
      </c>
    </row>
    <row r="50" spans="1:2" x14ac:dyDescent="0.25">
      <c r="A50" s="18" t="s">
        <v>38</v>
      </c>
      <c r="B50" s="20">
        <f>B45+B47+B48-B49</f>
        <v>4750.3699999999953</v>
      </c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37" zoomScaleNormal="100" zoomScaleSheetLayoutView="100" workbookViewId="0">
      <selection activeCell="B47" sqref="B47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8.7109375" style="2" customWidth="1"/>
    <col min="9" max="16384" width="9.140625" style="2"/>
  </cols>
  <sheetData>
    <row r="1" spans="1:5" ht="15.75" x14ac:dyDescent="0.25">
      <c r="A1" s="73" t="s">
        <v>11</v>
      </c>
      <c r="B1" s="73"/>
      <c r="C1" s="73"/>
      <c r="D1" s="73"/>
      <c r="E1" s="73"/>
    </row>
    <row r="2" spans="1:5" ht="28.5" customHeight="1" x14ac:dyDescent="0.25">
      <c r="A2" s="74" t="s">
        <v>12</v>
      </c>
      <c r="B2" s="75"/>
      <c r="C2" s="75"/>
      <c r="D2" s="75"/>
      <c r="E2" s="75"/>
    </row>
    <row r="3" spans="1:5" x14ac:dyDescent="0.25">
      <c r="A3" s="76" t="s">
        <v>60</v>
      </c>
      <c r="B3" s="76"/>
      <c r="C3" s="76"/>
      <c r="D3" s="76"/>
      <c r="E3" s="76"/>
    </row>
    <row r="4" spans="1:5" s="1" customFormat="1" ht="30" x14ac:dyDescent="0.25">
      <c r="A4" s="21" t="s">
        <v>13</v>
      </c>
      <c r="B4" s="4"/>
      <c r="C4" s="4"/>
      <c r="D4" s="4"/>
      <c r="E4" s="33" t="s">
        <v>61</v>
      </c>
    </row>
    <row r="5" spans="1:5" x14ac:dyDescent="0.25">
      <c r="A5" s="32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7" t="s">
        <v>26</v>
      </c>
      <c r="B7" s="77"/>
      <c r="C7" s="77"/>
      <c r="D7" s="77"/>
      <c r="E7" s="77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78" t="s">
        <v>47</v>
      </c>
      <c r="B9" s="78"/>
      <c r="C9" s="78"/>
      <c r="D9" s="78"/>
      <c r="E9" s="78"/>
    </row>
    <row r="10" spans="1:5" ht="27.75" customHeight="1" x14ac:dyDescent="0.25">
      <c r="A10" s="79" t="s">
        <v>14</v>
      </c>
      <c r="B10" s="80"/>
      <c r="C10" s="80"/>
      <c r="D10" s="80"/>
      <c r="E10" s="80"/>
    </row>
    <row r="11" spans="1:5" ht="27.75" customHeight="1" x14ac:dyDescent="0.25">
      <c r="A11" s="65" t="s">
        <v>46</v>
      </c>
      <c r="B11" s="65"/>
      <c r="C11" s="65"/>
      <c r="D11" s="65"/>
      <c r="E11" s="65"/>
    </row>
    <row r="12" spans="1:5" x14ac:dyDescent="0.25">
      <c r="A12" s="69" t="s">
        <v>15</v>
      </c>
      <c r="B12" s="70"/>
      <c r="C12" s="70"/>
      <c r="D12" s="70"/>
      <c r="E12" s="70"/>
    </row>
    <row r="13" spans="1:5" x14ac:dyDescent="0.25">
      <c r="A13" s="65" t="s">
        <v>23</v>
      </c>
      <c r="B13" s="65"/>
      <c r="C13" s="65"/>
      <c r="D13" s="65"/>
      <c r="E13" s="65"/>
    </row>
    <row r="14" spans="1:5" x14ac:dyDescent="0.25">
      <c r="A14" s="69" t="s">
        <v>2</v>
      </c>
      <c r="B14" s="70"/>
      <c r="C14" s="70"/>
      <c r="D14" s="70"/>
      <c r="E14" s="70"/>
    </row>
    <row r="15" spans="1:5" x14ac:dyDescent="0.25">
      <c r="A15" s="65" t="s">
        <v>22</v>
      </c>
      <c r="B15" s="65"/>
      <c r="C15" s="65"/>
      <c r="D15" s="65"/>
      <c r="E15" s="65"/>
    </row>
    <row r="16" spans="1:5" x14ac:dyDescent="0.25">
      <c r="A16" s="69" t="s">
        <v>16</v>
      </c>
      <c r="B16" s="70"/>
      <c r="C16" s="70"/>
      <c r="D16" s="70"/>
      <c r="E16" s="70"/>
    </row>
    <row r="17" spans="1:8" ht="29.25" customHeight="1" x14ac:dyDescent="0.25">
      <c r="A17" s="65" t="s">
        <v>17</v>
      </c>
      <c r="B17" s="65"/>
      <c r="C17" s="65"/>
      <c r="D17" s="65"/>
      <c r="E17" s="65"/>
    </row>
    <row r="18" spans="1:8" ht="63.75" customHeight="1" x14ac:dyDescent="0.25">
      <c r="A18" s="65" t="s">
        <v>27</v>
      </c>
      <c r="B18" s="65"/>
      <c r="C18" s="65"/>
      <c r="D18" s="65"/>
      <c r="E18" s="65"/>
    </row>
    <row r="19" spans="1:8" ht="31.5" customHeight="1" x14ac:dyDescent="0.25">
      <c r="A19" s="71" t="s">
        <v>28</v>
      </c>
      <c r="B19" s="71"/>
      <c r="C19" s="71"/>
      <c r="D19" s="71"/>
      <c r="E19" s="71"/>
    </row>
    <row r="20" spans="1:8" x14ac:dyDescent="0.25">
      <c r="A20" s="71"/>
      <c r="B20" s="71"/>
      <c r="C20" s="71"/>
      <c r="D20" s="71"/>
      <c r="E20" s="71"/>
      <c r="F20" s="2">
        <v>248.8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42</v>
      </c>
      <c r="B22" s="9" t="s">
        <v>40</v>
      </c>
      <c r="C22" s="3" t="s">
        <v>4</v>
      </c>
      <c r="D22" s="3">
        <v>6.1</v>
      </c>
      <c r="E22" s="8">
        <f>D22*F20*G20</f>
        <v>4553.04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2.84</v>
      </c>
      <c r="E23" s="8">
        <f>D23*F20*3</f>
        <v>2119.7759999999998</v>
      </c>
    </row>
    <row r="24" spans="1:8" ht="30" x14ac:dyDescent="0.25">
      <c r="A24" s="7" t="s">
        <v>49</v>
      </c>
      <c r="B24" s="9" t="s">
        <v>62</v>
      </c>
      <c r="C24" s="3" t="s">
        <v>4</v>
      </c>
      <c r="D24" s="3"/>
      <c r="E24" s="8">
        <f>151.52*3</f>
        <v>454.56000000000006</v>
      </c>
    </row>
    <row r="25" spans="1:8" x14ac:dyDescent="0.25">
      <c r="A25" s="7" t="s">
        <v>30</v>
      </c>
      <c r="B25" s="9" t="s">
        <v>62</v>
      </c>
      <c r="C25" s="3" t="s">
        <v>32</v>
      </c>
      <c r="D25" s="3"/>
      <c r="E25" s="8"/>
    </row>
    <row r="26" spans="1:8" x14ac:dyDescent="0.25">
      <c r="A26" s="26"/>
      <c r="B26" s="9"/>
      <c r="C26" s="3"/>
      <c r="D26" s="3"/>
      <c r="E26" s="8">
        <f>D26*206.95</f>
        <v>0</v>
      </c>
    </row>
    <row r="27" spans="1:8" s="14" customFormat="1" ht="14.25" x14ac:dyDescent="0.2">
      <c r="A27" s="10" t="s">
        <v>25</v>
      </c>
      <c r="B27" s="11"/>
      <c r="C27" s="12"/>
      <c r="D27" s="12"/>
      <c r="E27" s="13">
        <f>SUM(E22:E26)</f>
        <v>7127.3760000000002</v>
      </c>
    </row>
    <row r="29" spans="1:8" ht="29.25" customHeight="1" x14ac:dyDescent="0.25">
      <c r="A29" s="72" t="s">
        <v>63</v>
      </c>
      <c r="B29" s="72"/>
      <c r="C29" s="72"/>
      <c r="D29" s="72"/>
      <c r="E29" s="72"/>
    </row>
    <row r="30" spans="1:8" ht="35.25" customHeight="1" x14ac:dyDescent="0.25">
      <c r="A30" s="65" t="s">
        <v>21</v>
      </c>
      <c r="B30" s="65"/>
      <c r="C30" s="65"/>
      <c r="D30" s="65"/>
      <c r="E30" s="65"/>
    </row>
    <row r="31" spans="1:8" x14ac:dyDescent="0.25">
      <c r="A31" s="65" t="s">
        <v>20</v>
      </c>
      <c r="B31" s="65"/>
      <c r="C31" s="65"/>
      <c r="D31" s="65"/>
      <c r="E31" s="65"/>
      <c r="F31" s="14"/>
      <c r="G31" s="14"/>
      <c r="H31" s="15"/>
    </row>
    <row r="32" spans="1:8" ht="29.25" customHeight="1" x14ac:dyDescent="0.25">
      <c r="A32" s="65" t="s">
        <v>33</v>
      </c>
      <c r="B32" s="65"/>
      <c r="C32" s="65"/>
      <c r="D32" s="65"/>
      <c r="E32" s="65"/>
    </row>
    <row r="33" spans="1:5" x14ac:dyDescent="0.25">
      <c r="A33" s="65" t="s">
        <v>18</v>
      </c>
      <c r="B33" s="65"/>
      <c r="C33" s="65"/>
      <c r="D33" s="65"/>
      <c r="E33" s="65"/>
    </row>
    <row r="34" spans="1:5" x14ac:dyDescent="0.25">
      <c r="A34" s="68" t="s">
        <v>5</v>
      </c>
      <c r="B34" s="68"/>
      <c r="C34" s="68"/>
      <c r="D34" s="68"/>
      <c r="E34" s="68"/>
    </row>
    <row r="35" spans="1:5" x14ac:dyDescent="0.25">
      <c r="A35" s="65" t="s">
        <v>18</v>
      </c>
      <c r="B35" s="65"/>
      <c r="C35" s="65"/>
      <c r="D35" s="65"/>
      <c r="E35" s="65"/>
    </row>
    <row r="36" spans="1:5" x14ac:dyDescent="0.25">
      <c r="A36" s="66" t="s">
        <v>29</v>
      </c>
      <c r="B36" s="66"/>
      <c r="C36" s="66"/>
      <c r="D36" s="66"/>
      <c r="E36" s="5"/>
    </row>
    <row r="37" spans="1:5" x14ac:dyDescent="0.25">
      <c r="B37" s="67" t="s">
        <v>19</v>
      </c>
      <c r="C37" s="67"/>
      <c r="D37" s="67"/>
      <c r="E37" s="6" t="s">
        <v>6</v>
      </c>
    </row>
    <row r="38" spans="1:5" x14ac:dyDescent="0.25">
      <c r="A38" s="31"/>
      <c r="B38" s="31"/>
      <c r="C38" s="31"/>
      <c r="D38" s="31"/>
      <c r="E38" s="31"/>
    </row>
    <row r="39" spans="1:5" x14ac:dyDescent="0.25">
      <c r="A39" s="66" t="s">
        <v>48</v>
      </c>
      <c r="B39" s="66"/>
      <c r="C39" s="66"/>
      <c r="D39" s="66"/>
      <c r="E39" s="5"/>
    </row>
    <row r="40" spans="1:5" x14ac:dyDescent="0.25">
      <c r="B40" s="67" t="s">
        <v>19</v>
      </c>
      <c r="C40" s="67"/>
      <c r="D40" s="67"/>
      <c r="E40" s="6" t="s">
        <v>6</v>
      </c>
    </row>
    <row r="43" spans="1:5" x14ac:dyDescent="0.25">
      <c r="A43" s="2" t="s">
        <v>35</v>
      </c>
    </row>
    <row r="44" spans="1:5" x14ac:dyDescent="0.25">
      <c r="A44" s="14" t="s">
        <v>34</v>
      </c>
    </row>
    <row r="45" spans="1:5" x14ac:dyDescent="0.25">
      <c r="A45" s="2" t="s">
        <v>39</v>
      </c>
      <c r="B45" s="16">
        <f>'2кв'!B50</f>
        <v>4750.3699999999953</v>
      </c>
    </row>
    <row r="46" spans="1:5" x14ac:dyDescent="0.25">
      <c r="A46" s="19" t="s">
        <v>64</v>
      </c>
      <c r="B46" s="17"/>
    </row>
    <row r="47" spans="1:5" x14ac:dyDescent="0.25">
      <c r="A47" s="2" t="s">
        <v>36</v>
      </c>
      <c r="B47" s="17">
        <v>8870.9</v>
      </c>
    </row>
    <row r="48" spans="1:5" x14ac:dyDescent="0.25">
      <c r="A48" s="2" t="s">
        <v>43</v>
      </c>
      <c r="B48" s="17">
        <v>0</v>
      </c>
    </row>
    <row r="49" spans="1:2" ht="30" x14ac:dyDescent="0.25">
      <c r="A49" s="34" t="s">
        <v>37</v>
      </c>
      <c r="B49" s="17">
        <f>E27</f>
        <v>7127.3760000000002</v>
      </c>
    </row>
    <row r="50" spans="1:2" x14ac:dyDescent="0.25">
      <c r="A50" s="18" t="s">
        <v>38</v>
      </c>
      <c r="B50" s="20">
        <f>B45+B47+B48-B49</f>
        <v>6493.8939999999948</v>
      </c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31" zoomScaleNormal="100" zoomScaleSheetLayoutView="100" workbookViewId="0">
      <selection activeCell="B57" sqref="B57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8.7109375" style="2" customWidth="1"/>
    <col min="9" max="16384" width="9.140625" style="2"/>
  </cols>
  <sheetData>
    <row r="1" spans="1:5" ht="15.75" x14ac:dyDescent="0.25">
      <c r="A1" s="73" t="s">
        <v>11</v>
      </c>
      <c r="B1" s="73"/>
      <c r="C1" s="73"/>
      <c r="D1" s="73"/>
      <c r="E1" s="73"/>
    </row>
    <row r="2" spans="1:5" ht="28.5" customHeight="1" x14ac:dyDescent="0.25">
      <c r="A2" s="74" t="s">
        <v>12</v>
      </c>
      <c r="B2" s="75"/>
      <c r="C2" s="75"/>
      <c r="D2" s="75"/>
      <c r="E2" s="75"/>
    </row>
    <row r="3" spans="1:5" x14ac:dyDescent="0.25">
      <c r="A3" s="76" t="s">
        <v>65</v>
      </c>
      <c r="B3" s="76"/>
      <c r="C3" s="76"/>
      <c r="D3" s="76"/>
      <c r="E3" s="76"/>
    </row>
    <row r="4" spans="1:5" s="1" customFormat="1" ht="15.75" x14ac:dyDescent="0.25">
      <c r="A4" s="21" t="s">
        <v>13</v>
      </c>
      <c r="B4" s="4"/>
      <c r="C4" s="4"/>
      <c r="D4" s="81" t="s">
        <v>66</v>
      </c>
      <c r="E4" s="81"/>
    </row>
    <row r="5" spans="1:5" x14ac:dyDescent="0.25">
      <c r="A5" s="36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7" t="s">
        <v>26</v>
      </c>
      <c r="B7" s="77"/>
      <c r="C7" s="77"/>
      <c r="D7" s="77"/>
      <c r="E7" s="77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78" t="s">
        <v>47</v>
      </c>
      <c r="B9" s="78"/>
      <c r="C9" s="78"/>
      <c r="D9" s="78"/>
      <c r="E9" s="78"/>
    </row>
    <row r="10" spans="1:5" ht="27.75" customHeight="1" x14ac:dyDescent="0.25">
      <c r="A10" s="79" t="s">
        <v>14</v>
      </c>
      <c r="B10" s="80"/>
      <c r="C10" s="80"/>
      <c r="D10" s="80"/>
      <c r="E10" s="80"/>
    </row>
    <row r="11" spans="1:5" ht="27.75" customHeight="1" x14ac:dyDescent="0.25">
      <c r="A11" s="65" t="s">
        <v>46</v>
      </c>
      <c r="B11" s="65"/>
      <c r="C11" s="65"/>
      <c r="D11" s="65"/>
      <c r="E11" s="65"/>
    </row>
    <row r="12" spans="1:5" x14ac:dyDescent="0.25">
      <c r="A12" s="69" t="s">
        <v>15</v>
      </c>
      <c r="B12" s="70"/>
      <c r="C12" s="70"/>
      <c r="D12" s="70"/>
      <c r="E12" s="70"/>
    </row>
    <row r="13" spans="1:5" x14ac:dyDescent="0.25">
      <c r="A13" s="65" t="s">
        <v>23</v>
      </c>
      <c r="B13" s="65"/>
      <c r="C13" s="65"/>
      <c r="D13" s="65"/>
      <c r="E13" s="65"/>
    </row>
    <row r="14" spans="1:5" x14ac:dyDescent="0.25">
      <c r="A14" s="69" t="s">
        <v>2</v>
      </c>
      <c r="B14" s="70"/>
      <c r="C14" s="70"/>
      <c r="D14" s="70"/>
      <c r="E14" s="70"/>
    </row>
    <row r="15" spans="1:5" x14ac:dyDescent="0.25">
      <c r="A15" s="65" t="s">
        <v>22</v>
      </c>
      <c r="B15" s="65"/>
      <c r="C15" s="65"/>
      <c r="D15" s="65"/>
      <c r="E15" s="65"/>
    </row>
    <row r="16" spans="1:5" x14ac:dyDescent="0.25">
      <c r="A16" s="69" t="s">
        <v>16</v>
      </c>
      <c r="B16" s="70"/>
      <c r="C16" s="70"/>
      <c r="D16" s="70"/>
      <c r="E16" s="70"/>
    </row>
    <row r="17" spans="1:8" ht="29.25" customHeight="1" x14ac:dyDescent="0.25">
      <c r="A17" s="65" t="s">
        <v>17</v>
      </c>
      <c r="B17" s="65"/>
      <c r="C17" s="65"/>
      <c r="D17" s="65"/>
      <c r="E17" s="65"/>
    </row>
    <row r="18" spans="1:8" ht="63.75" customHeight="1" x14ac:dyDescent="0.25">
      <c r="A18" s="65" t="s">
        <v>27</v>
      </c>
      <c r="B18" s="65"/>
      <c r="C18" s="65"/>
      <c r="D18" s="65"/>
      <c r="E18" s="65"/>
    </row>
    <row r="19" spans="1:8" ht="31.5" customHeight="1" x14ac:dyDescent="0.25">
      <c r="A19" s="71" t="s">
        <v>28</v>
      </c>
      <c r="B19" s="71"/>
      <c r="C19" s="71"/>
      <c r="D19" s="71"/>
      <c r="E19" s="71"/>
    </row>
    <row r="20" spans="1:8" x14ac:dyDescent="0.25">
      <c r="A20" s="71"/>
      <c r="B20" s="71"/>
      <c r="C20" s="71"/>
      <c r="D20" s="71"/>
      <c r="E20" s="71"/>
      <c r="F20" s="2">
        <v>248.8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42</v>
      </c>
      <c r="B22" s="9" t="s">
        <v>40</v>
      </c>
      <c r="C22" s="3" t="s">
        <v>4</v>
      </c>
      <c r="D22" s="3">
        <v>6.1</v>
      </c>
      <c r="E22" s="8">
        <f>D22*F20*G20</f>
        <v>4553.04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2.84</v>
      </c>
      <c r="E23" s="8">
        <f>D23*F20*3</f>
        <v>2119.7759999999998</v>
      </c>
    </row>
    <row r="24" spans="1:8" ht="30" x14ac:dyDescent="0.25">
      <c r="A24" s="7" t="s">
        <v>49</v>
      </c>
      <c r="B24" s="9" t="s">
        <v>62</v>
      </c>
      <c r="C24" s="3" t="s">
        <v>4</v>
      </c>
      <c r="D24" s="3"/>
      <c r="E24" s="62">
        <f>-151.52*3</f>
        <v>-454.56000000000006</v>
      </c>
    </row>
    <row r="25" spans="1:8" x14ac:dyDescent="0.25">
      <c r="A25" s="7" t="s">
        <v>30</v>
      </c>
      <c r="B25" s="9" t="s">
        <v>67</v>
      </c>
      <c r="C25" s="3" t="s">
        <v>32</v>
      </c>
      <c r="D25" s="3"/>
      <c r="E25" s="62">
        <v>-308.10000000000002</v>
      </c>
    </row>
    <row r="26" spans="1:8" x14ac:dyDescent="0.25">
      <c r="A26" s="26"/>
      <c r="B26" s="9"/>
      <c r="C26" s="3"/>
      <c r="D26" s="3"/>
      <c r="E26" s="8">
        <f>D26*206.95</f>
        <v>0</v>
      </c>
    </row>
    <row r="27" spans="1:8" s="14" customFormat="1" ht="14.25" x14ac:dyDescent="0.2">
      <c r="A27" s="10" t="s">
        <v>25</v>
      </c>
      <c r="B27" s="11"/>
      <c r="C27" s="12"/>
      <c r="D27" s="12"/>
      <c r="E27" s="13">
        <f>SUM(E22:E26)</f>
        <v>5910.155999999999</v>
      </c>
    </row>
    <row r="29" spans="1:8" ht="29.25" customHeight="1" x14ac:dyDescent="0.25">
      <c r="A29" s="72" t="s">
        <v>68</v>
      </c>
      <c r="B29" s="72"/>
      <c r="C29" s="72"/>
      <c r="D29" s="72"/>
      <c r="E29" s="72"/>
    </row>
    <row r="30" spans="1:8" ht="35.25" customHeight="1" x14ac:dyDescent="0.25">
      <c r="A30" s="65" t="s">
        <v>21</v>
      </c>
      <c r="B30" s="65"/>
      <c r="C30" s="65"/>
      <c r="D30" s="65"/>
      <c r="E30" s="65"/>
    </row>
    <row r="31" spans="1:8" x14ac:dyDescent="0.25">
      <c r="A31" s="65" t="s">
        <v>20</v>
      </c>
      <c r="B31" s="65"/>
      <c r="C31" s="65"/>
      <c r="D31" s="65"/>
      <c r="E31" s="65"/>
      <c r="F31" s="14"/>
      <c r="G31" s="14"/>
      <c r="H31" s="15"/>
    </row>
    <row r="32" spans="1:8" ht="29.25" customHeight="1" x14ac:dyDescent="0.25">
      <c r="A32" s="65" t="s">
        <v>33</v>
      </c>
      <c r="B32" s="65"/>
      <c r="C32" s="65"/>
      <c r="D32" s="65"/>
      <c r="E32" s="65"/>
    </row>
    <row r="33" spans="1:5" x14ac:dyDescent="0.25">
      <c r="A33" s="65" t="s">
        <v>18</v>
      </c>
      <c r="B33" s="65"/>
      <c r="C33" s="65"/>
      <c r="D33" s="65"/>
      <c r="E33" s="65"/>
    </row>
    <row r="34" spans="1:5" x14ac:dyDescent="0.25">
      <c r="A34" s="68" t="s">
        <v>5</v>
      </c>
      <c r="B34" s="68"/>
      <c r="C34" s="68"/>
      <c r="D34" s="68"/>
      <c r="E34" s="68"/>
    </row>
    <row r="35" spans="1:5" x14ac:dyDescent="0.25">
      <c r="A35" s="65" t="s">
        <v>18</v>
      </c>
      <c r="B35" s="65"/>
      <c r="C35" s="65"/>
      <c r="D35" s="65"/>
      <c r="E35" s="65"/>
    </row>
    <row r="36" spans="1:5" x14ac:dyDescent="0.25">
      <c r="A36" s="66" t="s">
        <v>29</v>
      </c>
      <c r="B36" s="66"/>
      <c r="C36" s="66"/>
      <c r="D36" s="66"/>
      <c r="E36" s="5"/>
    </row>
    <row r="37" spans="1:5" x14ac:dyDescent="0.25">
      <c r="B37" s="67" t="s">
        <v>19</v>
      </c>
      <c r="C37" s="67"/>
      <c r="D37" s="67"/>
      <c r="E37" s="6" t="s">
        <v>6</v>
      </c>
    </row>
    <row r="38" spans="1:5" x14ac:dyDescent="0.25">
      <c r="A38" s="35"/>
      <c r="B38" s="35"/>
      <c r="C38" s="35"/>
      <c r="D38" s="35"/>
      <c r="E38" s="35"/>
    </row>
    <row r="39" spans="1:5" ht="15" customHeight="1" x14ac:dyDescent="0.25">
      <c r="A39" s="78" t="s">
        <v>48</v>
      </c>
      <c r="B39" s="78"/>
      <c r="C39" s="78"/>
      <c r="D39" s="78"/>
      <c r="E39" s="78"/>
    </row>
    <row r="40" spans="1:5" x14ac:dyDescent="0.25">
      <c r="B40" s="67" t="s">
        <v>19</v>
      </c>
      <c r="C40" s="67"/>
      <c r="D40" s="67"/>
      <c r="E40" s="6" t="s">
        <v>6</v>
      </c>
    </row>
    <row r="43" spans="1:5" x14ac:dyDescent="0.25">
      <c r="A43" s="2" t="s">
        <v>35</v>
      </c>
    </row>
    <row r="44" spans="1:5" x14ac:dyDescent="0.25">
      <c r="A44" s="14" t="s">
        <v>34</v>
      </c>
    </row>
    <row r="45" spans="1:5" x14ac:dyDescent="0.25">
      <c r="A45" s="2" t="s">
        <v>39</v>
      </c>
      <c r="B45" s="16">
        <f>'3кв'!B50</f>
        <v>6493.8939999999948</v>
      </c>
    </row>
    <row r="46" spans="1:5" x14ac:dyDescent="0.25">
      <c r="A46" s="19" t="s">
        <v>64</v>
      </c>
      <c r="B46" s="17"/>
    </row>
    <row r="47" spans="1:5" x14ac:dyDescent="0.25">
      <c r="A47" s="2" t="s">
        <v>36</v>
      </c>
      <c r="B47" s="17">
        <v>10663.11</v>
      </c>
    </row>
    <row r="48" spans="1:5" x14ac:dyDescent="0.25">
      <c r="A48" s="2" t="s">
        <v>43</v>
      </c>
      <c r="B48" s="17">
        <v>4838.32</v>
      </c>
    </row>
    <row r="49" spans="1:2" ht="30" x14ac:dyDescent="0.25">
      <c r="A49" s="37" t="s">
        <v>37</v>
      </c>
      <c r="B49" s="17">
        <f>E27</f>
        <v>5910.155999999999</v>
      </c>
    </row>
    <row r="50" spans="1:2" x14ac:dyDescent="0.25">
      <c r="A50" s="18" t="s">
        <v>38</v>
      </c>
      <c r="B50" s="20">
        <f>B45+B47+B48-B49</f>
        <v>16085.167999999994</v>
      </c>
    </row>
  </sheetData>
  <mergeCells count="30">
    <mergeCell ref="A8:E8"/>
    <mergeCell ref="A1:E1"/>
    <mergeCell ref="A2:E2"/>
    <mergeCell ref="A3:E3"/>
    <mergeCell ref="A6:E6"/>
    <mergeCell ref="A7:E7"/>
    <mergeCell ref="A19:E19"/>
    <mergeCell ref="A20:E20"/>
    <mergeCell ref="A9:E9"/>
    <mergeCell ref="A10:E10"/>
    <mergeCell ref="A11:E11"/>
    <mergeCell ref="A12:E12"/>
    <mergeCell ref="A13:E13"/>
    <mergeCell ref="A14:E14"/>
    <mergeCell ref="A35:E35"/>
    <mergeCell ref="A36:D36"/>
    <mergeCell ref="B37:D37"/>
    <mergeCell ref="B40:D40"/>
    <mergeCell ref="D4:E4"/>
    <mergeCell ref="A39:E39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zoomScaleNormal="100" zoomScaleSheetLayoutView="100" workbookViewId="0">
      <selection activeCell="B19" sqref="B19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3" t="s">
        <v>69</v>
      </c>
      <c r="B1" s="83"/>
      <c r="C1" s="83"/>
      <c r="D1" s="38"/>
    </row>
    <row r="2" spans="1:5" ht="15.75" x14ac:dyDescent="0.25">
      <c r="A2" s="84" t="s">
        <v>70</v>
      </c>
      <c r="B2" s="84"/>
      <c r="C2" s="84"/>
      <c r="D2" s="39"/>
    </row>
    <row r="3" spans="1:5" ht="15.75" x14ac:dyDescent="0.25">
      <c r="A3" s="84" t="s">
        <v>71</v>
      </c>
      <c r="B3" s="84"/>
      <c r="C3" s="84"/>
      <c r="D3" s="39"/>
    </row>
    <row r="4" spans="1:5" ht="15.75" x14ac:dyDescent="0.25">
      <c r="A4" s="83" t="s">
        <v>86</v>
      </c>
      <c r="B4" s="83"/>
      <c r="C4" s="83"/>
      <c r="D4" s="38"/>
    </row>
    <row r="5" spans="1:5" ht="15.75" x14ac:dyDescent="0.25">
      <c r="A5" s="85"/>
      <c r="B5" s="85"/>
      <c r="C5" s="85"/>
      <c r="D5" s="1"/>
    </row>
    <row r="6" spans="1:5" ht="15.75" x14ac:dyDescent="0.25">
      <c r="A6" s="39"/>
      <c r="B6" s="40" t="s">
        <v>72</v>
      </c>
      <c r="C6" s="41">
        <f>'1кв'!B45</f>
        <v>-28530.98</v>
      </c>
      <c r="D6" s="42"/>
    </row>
    <row r="7" spans="1:5" ht="15.75" x14ac:dyDescent="0.25">
      <c r="A7" s="39"/>
      <c r="B7" s="40" t="s">
        <v>73</v>
      </c>
      <c r="C7" s="41"/>
      <c r="D7" s="42"/>
    </row>
    <row r="8" spans="1:5" ht="15.75" x14ac:dyDescent="0.25">
      <c r="A8" s="43" t="s">
        <v>74</v>
      </c>
      <c r="B8" s="44" t="s">
        <v>75</v>
      </c>
      <c r="C8" s="45">
        <f>'1кв'!B47+'2кв'!B47+'3кв'!B47+'4кв'!B47</f>
        <v>61406.76</v>
      </c>
      <c r="D8" s="46"/>
    </row>
    <row r="9" spans="1:5" ht="15.75" x14ac:dyDescent="0.25">
      <c r="A9" s="43"/>
      <c r="B9" s="61" t="s">
        <v>87</v>
      </c>
      <c r="C9" s="45">
        <f>'1кв'!B48+'2кв'!B48+'3кв'!B48+'4кв'!B48</f>
        <v>12189.099999999999</v>
      </c>
      <c r="D9" s="46"/>
    </row>
    <row r="10" spans="1:5" ht="15.75" x14ac:dyDescent="0.25">
      <c r="A10" s="47"/>
      <c r="B10" s="44" t="s">
        <v>76</v>
      </c>
      <c r="C10" s="48">
        <f>SUM(C8:C9)</f>
        <v>73595.86</v>
      </c>
      <c r="D10" s="42"/>
    </row>
    <row r="11" spans="1:5" ht="15.75" x14ac:dyDescent="0.25">
      <c r="A11" s="1"/>
      <c r="B11" s="82"/>
      <c r="C11" s="82"/>
      <c r="D11" s="49"/>
    </row>
    <row r="12" spans="1:5" ht="15.75" x14ac:dyDescent="0.25">
      <c r="A12" s="50" t="s">
        <v>77</v>
      </c>
      <c r="B12" s="51" t="s">
        <v>42</v>
      </c>
      <c r="C12" s="52">
        <f>'1кв'!E22+'2кв'!E22+'3кв'!E22+'4кв'!E22</f>
        <v>17689.68</v>
      </c>
      <c r="D12" s="49"/>
    </row>
    <row r="13" spans="1:5" ht="15.75" x14ac:dyDescent="0.25">
      <c r="A13" s="1"/>
      <c r="B13" s="7" t="s">
        <v>41</v>
      </c>
      <c r="C13" s="52">
        <f>'1кв'!E23+'2кв'!E23+'3кв'!E23+'4кв'!E23</f>
        <v>8270.112000000001</v>
      </c>
      <c r="D13" s="49"/>
      <c r="E13" s="53"/>
    </row>
    <row r="14" spans="1:5" ht="30" x14ac:dyDescent="0.25">
      <c r="B14" s="7" t="s">
        <v>89</v>
      </c>
      <c r="C14" s="52">
        <f>'1кв'!E24+'2кв'!E24+'3кв'!E24+'4кв'!E24</f>
        <v>606.08000000000004</v>
      </c>
      <c r="D14" s="49"/>
    </row>
    <row r="15" spans="1:5" ht="15.75" x14ac:dyDescent="0.25">
      <c r="A15" s="50"/>
      <c r="B15" s="54" t="s">
        <v>30</v>
      </c>
      <c r="C15" s="52">
        <f>'1кв'!E25+'2кв'!E25+'3кв'!E25+'4кв'!E25</f>
        <v>758.2399999999999</v>
      </c>
      <c r="D15" s="49"/>
    </row>
    <row r="16" spans="1:5" ht="15.75" x14ac:dyDescent="0.25">
      <c r="A16" s="50"/>
      <c r="B16" s="55" t="s">
        <v>88</v>
      </c>
      <c r="C16" s="56">
        <f>8*206.95</f>
        <v>1655.6</v>
      </c>
      <c r="D16" s="49"/>
    </row>
    <row r="17" spans="1:5" ht="15.75" x14ac:dyDescent="0.25">
      <c r="A17" s="50"/>
      <c r="B17" s="57" t="s">
        <v>78</v>
      </c>
      <c r="C17" s="56">
        <v>0</v>
      </c>
      <c r="D17" s="49"/>
    </row>
    <row r="18" spans="1:5" ht="15.75" x14ac:dyDescent="0.25">
      <c r="A18" s="1"/>
      <c r="B18" s="58" t="s">
        <v>79</v>
      </c>
      <c r="C18" s="59">
        <f>SUM(C12:C17)</f>
        <v>28979.712000000003</v>
      </c>
      <c r="D18" s="49"/>
      <c r="E18" s="53"/>
    </row>
    <row r="19" spans="1:5" ht="15.75" x14ac:dyDescent="0.25">
      <c r="A19" s="1"/>
      <c r="B19" s="60" t="s">
        <v>90</v>
      </c>
      <c r="C19" s="59">
        <f>C6+C10-C18</f>
        <v>16085.168000000001</v>
      </c>
      <c r="D19" s="49"/>
    </row>
    <row r="20" spans="1:5" ht="15.75" x14ac:dyDescent="0.25">
      <c r="A20" s="1"/>
      <c r="B20" s="43"/>
      <c r="C20" s="43"/>
      <c r="D20" s="49"/>
    </row>
    <row r="21" spans="1:5" ht="15.75" x14ac:dyDescent="0.25">
      <c r="A21" s="1"/>
      <c r="B21" s="63" t="s">
        <v>91</v>
      </c>
      <c r="C21" s="63"/>
      <c r="D21" s="49"/>
    </row>
    <row r="22" spans="1:5" ht="15.75" x14ac:dyDescent="0.25">
      <c r="A22" s="1"/>
      <c r="B22" s="63" t="s">
        <v>92</v>
      </c>
      <c r="C22" s="63">
        <v>28899.79</v>
      </c>
      <c r="D22" s="49"/>
    </row>
    <row r="23" spans="1:5" ht="15.75" x14ac:dyDescent="0.25">
      <c r="A23" s="1"/>
      <c r="B23" s="64" t="s">
        <v>93</v>
      </c>
      <c r="C23" s="64">
        <v>-600</v>
      </c>
      <c r="D23" s="49"/>
    </row>
    <row r="24" spans="1:5" ht="15.75" x14ac:dyDescent="0.25">
      <c r="A24" s="1"/>
      <c r="B24" s="63" t="s">
        <v>94</v>
      </c>
      <c r="C24" s="63">
        <f>C23-C22</f>
        <v>-29499.79</v>
      </c>
      <c r="D24" s="49"/>
    </row>
    <row r="25" spans="1:5" ht="15.75" x14ac:dyDescent="0.25">
      <c r="A25" s="1"/>
      <c r="B25" s="43"/>
      <c r="C25" s="43"/>
      <c r="D25" s="49"/>
    </row>
    <row r="26" spans="1:5" ht="15.75" x14ac:dyDescent="0.25">
      <c r="A26" s="1"/>
      <c r="B26" s="43"/>
      <c r="C26" s="43"/>
      <c r="D26" s="49"/>
    </row>
    <row r="27" spans="1:5" ht="15.75" x14ac:dyDescent="0.25">
      <c r="A27" s="43" t="s">
        <v>80</v>
      </c>
      <c r="C27" s="43"/>
      <c r="D27" s="49"/>
    </row>
    <row r="28" spans="1:5" ht="15.75" x14ac:dyDescent="0.25">
      <c r="A28" s="1"/>
      <c r="B28" s="43"/>
      <c r="C28" s="43"/>
      <c r="D28" s="49"/>
    </row>
    <row r="29" spans="1:5" ht="15.75" x14ac:dyDescent="0.25">
      <c r="A29" s="1"/>
      <c r="B29" s="43"/>
      <c r="C29" s="43"/>
      <c r="D29" s="49"/>
    </row>
    <row r="30" spans="1:5" ht="15.75" x14ac:dyDescent="0.25">
      <c r="A30" s="1" t="s">
        <v>81</v>
      </c>
      <c r="B30" s="43" t="s">
        <v>82</v>
      </c>
      <c r="C30" s="43"/>
      <c r="D30" s="49"/>
    </row>
    <row r="31" spans="1:5" ht="15.75" x14ac:dyDescent="0.25">
      <c r="A31" s="1"/>
      <c r="B31" s="43" t="s">
        <v>83</v>
      </c>
      <c r="C31" s="43"/>
      <c r="D31" s="49"/>
    </row>
    <row r="32" spans="1:5" ht="15.75" x14ac:dyDescent="0.25">
      <c r="A32" s="1"/>
      <c r="B32" s="43" t="s">
        <v>84</v>
      </c>
      <c r="C32" s="43"/>
      <c r="D32" s="49"/>
    </row>
    <row r="33" spans="1:4" ht="15.75" x14ac:dyDescent="0.25">
      <c r="A33" s="1"/>
      <c r="B33" s="43"/>
      <c r="C33" s="43"/>
      <c r="D33" s="49"/>
    </row>
    <row r="34" spans="1:4" ht="15.75" x14ac:dyDescent="0.25">
      <c r="A34" s="1"/>
      <c r="B34" s="43"/>
      <c r="C34" s="43"/>
      <c r="D34" s="49"/>
    </row>
    <row r="35" spans="1:4" ht="15.75" x14ac:dyDescent="0.25">
      <c r="A35" s="1"/>
      <c r="B35" s="43" t="s">
        <v>85</v>
      </c>
      <c r="C35" s="43"/>
      <c r="D35" s="49"/>
    </row>
    <row r="36" spans="1:4" ht="15.75" x14ac:dyDescent="0.25">
      <c r="A36" s="1"/>
      <c r="B36" s="43"/>
      <c r="C36" s="43"/>
      <c r="D36" s="49"/>
    </row>
    <row r="37" spans="1:4" ht="15.75" x14ac:dyDescent="0.25">
      <c r="A37" s="1"/>
      <c r="B37" s="43"/>
      <c r="C37" s="43"/>
      <c r="D37" s="49"/>
    </row>
    <row r="38" spans="1:4" ht="15.75" x14ac:dyDescent="0.25">
      <c r="A38" s="1"/>
      <c r="B38" s="43"/>
      <c r="C38" s="43"/>
      <c r="D38" s="49"/>
    </row>
    <row r="39" spans="1:4" ht="15.75" x14ac:dyDescent="0.25">
      <c r="A39" s="1"/>
      <c r="B39" s="43"/>
      <c r="C39" s="43"/>
      <c r="D39" s="49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2022-03-21T08:13:13Z</dcterms:modified>
</cp:coreProperties>
</file>