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4"/>
  </bookViews>
  <sheets>
    <sheet name="1кв" sheetId="16" r:id="rId1"/>
    <sheet name="2кв" sheetId="17" r:id="rId2"/>
    <sheet name="3кв" sheetId="18" r:id="rId3"/>
    <sheet name="4кв" sheetId="19" r:id="rId4"/>
    <sheet name="отчет" sheetId="20" r:id="rId5"/>
  </sheets>
  <definedNames>
    <definedName name="_xlnm.Print_Area" localSheetId="0">'1кв'!$A$1:$E$51</definedName>
    <definedName name="_xlnm.Print_Area" localSheetId="1">'2кв'!$A$1:$E$51</definedName>
    <definedName name="_xlnm.Print_Area" localSheetId="2">'3кв'!$A$1:$E$51</definedName>
    <definedName name="_xlnm.Print_Area" localSheetId="3">'4кв'!$A$1:$E$51</definedName>
    <definedName name="_xlnm.Print_Area" localSheetId="4">отчет!$A$1:$C$38</definedName>
  </definedNames>
  <calcPr calcId="145621"/>
</workbook>
</file>

<file path=xl/calcChain.xml><?xml version="1.0" encoding="utf-8"?>
<calcChain xmlns="http://schemas.openxmlformats.org/spreadsheetml/2006/main">
  <c r="C25" i="20" l="1"/>
  <c r="C15" i="20" l="1"/>
  <c r="E27" i="16"/>
  <c r="E27" i="17"/>
  <c r="E27" i="18"/>
  <c r="E27" i="19"/>
  <c r="C18" i="20"/>
  <c r="C16" i="20" s="1"/>
  <c r="C14" i="20"/>
  <c r="C12" i="20"/>
  <c r="C13" i="20"/>
  <c r="C11" i="20"/>
  <c r="B49" i="19"/>
  <c r="C8" i="20" s="1"/>
  <c r="C9" i="20" s="1"/>
  <c r="C6" i="20"/>
  <c r="E26" i="19"/>
  <c r="E24" i="19"/>
  <c r="E23" i="19"/>
  <c r="E22" i="19"/>
  <c r="B50" i="19" s="1"/>
  <c r="C19" i="20" l="1"/>
  <c r="C20" i="20" s="1"/>
  <c r="E24" i="18"/>
  <c r="E23" i="18"/>
  <c r="E22" i="18"/>
  <c r="B50" i="18" s="1"/>
  <c r="E24" i="17" l="1"/>
  <c r="E26" i="17"/>
  <c r="E23" i="17"/>
  <c r="E22" i="17"/>
  <c r="B50" i="17" l="1"/>
  <c r="E26" i="16"/>
  <c r="E24" i="16" l="1"/>
  <c r="E23" i="16"/>
  <c r="E22" i="16"/>
  <c r="B50" i="16" s="1"/>
  <c r="B51" i="16" l="1"/>
  <c r="B47" i="17" s="1"/>
  <c r="B51" i="17" s="1"/>
  <c r="B47" i="18" s="1"/>
  <c r="B51" i="18" s="1"/>
  <c r="B47" i="19" s="1"/>
  <c r="B51" i="19" s="1"/>
</calcChain>
</file>

<file path=xl/sharedStrings.xml><?xml version="1.0" encoding="utf-8"?>
<sst xmlns="http://schemas.openxmlformats.org/spreadsheetml/2006/main" count="270" uniqueCount="106">
  <si>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</si>
  <si>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</si>
  <si>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</si>
  <si>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</si>
  <si>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</si>
  <si>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</si>
  <si>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</si>
  <si>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</si>
  <si>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</si>
  <si>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</si>
  <si>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</si>
  <si>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</si>
  <si>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</si>
  <si>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</si>
  <si>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</si>
  <si>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</si>
  <si>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</si>
  <si>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</si>
  <si>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</si>
  <si>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</si>
  <si>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</si>
  <si>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</si>
  <si>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</si>
  <si>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</si>
  <si>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</si>
  <si>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</si>
  <si>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Лесная, д. 8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</si>
  <si>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 xml:space="preserve">Сердюковой Таисии Трофимовны 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</si>
  <si>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№6,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№31 от 27.04.2015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</si>
  <si>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№37 от   01.05.2015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</si>
  <si>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№8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Лесная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</si>
  <si>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</si>
  <si>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Сердюковой Т.Т.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</si>
  <si>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</si>
  <si>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</si>
  <si>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</si>
  <si>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</si>
  <si>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</si>
  <si>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Оплачено , руб</t>
  </si>
  <si>
    <t>Расходы по содержанию и тек.ремонту, руб.</t>
  </si>
  <si>
    <t>Общая площадь квартир - 380,5 м2</t>
  </si>
  <si>
    <t xml:space="preserve">Общехозяйственные расходы </t>
  </si>
  <si>
    <t xml:space="preserve">Итого остаток на конец  квартала </t>
  </si>
  <si>
    <t xml:space="preserve">Остаток на начало квартала </t>
  </si>
  <si>
    <t xml:space="preserve">определена приложением № 9 к договору </t>
  </si>
  <si>
    <t xml:space="preserve">Услуги по содержанию многоквартирного дома </t>
  </si>
  <si>
    <t>Обработка подъездов хлорсодержащими растворами  протирка перил, почт.ящиков, замков ежедневно, опрыскивание 1 раз в неделю</t>
  </si>
  <si>
    <t>за 1 квартал 2021 года</t>
  </si>
  <si>
    <t>"31" 03  2021 г.</t>
  </si>
  <si>
    <t>замена ввода и участка трубопровода системы отопления</t>
  </si>
  <si>
    <t>март</t>
  </si>
  <si>
    <t>ч/час</t>
  </si>
  <si>
    <t xml:space="preserve">           2. Всего за период с "01" 01 2021 г. по "31" 03 2021 г. выполнено работ (оказано услуг) на общую сумму двадцать шесть тысяч двести сорок рублей 04 копейки</t>
  </si>
  <si>
    <t>Предъявлено населению 23100,01 руб.</t>
  </si>
  <si>
    <t>за 2 квартал 2021 года</t>
  </si>
  <si>
    <t>"30" 06  2021 г.</t>
  </si>
  <si>
    <t>2 квартал</t>
  </si>
  <si>
    <t>Обработка подъездов хлорсодержащими растворами опрыскивание 1 раз в неделю (май, июнь -1 раз в 2 недели)</t>
  </si>
  <si>
    <t>замена стояка ХВС кв.6</t>
  </si>
  <si>
    <t>май</t>
  </si>
  <si>
    <t xml:space="preserve">           2. Всего за период с "01" 04 2021 г. по "30" 06 2021 г. выполнено работ (оказано услуг) на общую сумму двадцать четыре тысячи шестьсот девяносто девять рублей 52 копейки</t>
  </si>
  <si>
    <t>Предъявлено населению22430,55руб.</t>
  </si>
  <si>
    <t>за 3 квартал 2021 года</t>
  </si>
  <si>
    <t>"30" 09  2021 г.</t>
  </si>
  <si>
    <t>Обработка подъездов хлорсодержащими растворами опрыскивание 1 раз в неделю</t>
  </si>
  <si>
    <t>3 квартал</t>
  </si>
  <si>
    <t>замена магистрали ХВС под полом во втором подъезде (смета)</t>
  </si>
  <si>
    <t>июль</t>
  </si>
  <si>
    <t>Предъявлено населению 26186,01руб.</t>
  </si>
  <si>
    <t xml:space="preserve">           2. Всего за период с "01" 07 2021 г. по "30" 09 2021 г. выполнено работ (оказано услуг) на общую сумму тридцать шесть тысяч сто двадцать семь рублей 70 копеек</t>
  </si>
  <si>
    <t>4 квартал</t>
  </si>
  <si>
    <t>ремонт и установка скамейки</t>
  </si>
  <si>
    <t>ноябрь</t>
  </si>
  <si>
    <t>ОТЧЕТ</t>
  </si>
  <si>
    <t>О ВЫПОЛНЕННЫХ РАБОТАХ И ДВИЖЕНИИ  СРЕДСТВ</t>
  </si>
  <si>
    <t>НА ЛИЦЕВОМ СЧЕТЕ  ЗА  период  с 01.01.2021г. по 31.12.2021г.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</si>
  <si>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</si>
  <si>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</si>
  <si>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</si>
  <si>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</si>
  <si>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</si>
  <si>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Обработка подъездов хлорсодержащими растворами опрыскивание 1 раз в неделю </t>
  </si>
  <si>
    <t>работы по договору, всего</t>
  </si>
  <si>
    <t>Итого расходов</t>
  </si>
  <si>
    <t>Составил: инженер ПТО ____________________ Исраелян Е.В.</t>
  </si>
  <si>
    <t xml:space="preserve">Получил: </t>
  </si>
  <si>
    <t>Отчет за 2021 год.</t>
  </si>
  <si>
    <t>Перечень предлагаемых работ на 2022 год.</t>
  </si>
  <si>
    <t>Предложение по структуре тарифа на 2022 год.</t>
  </si>
  <si>
    <t>_____________________________________________</t>
  </si>
  <si>
    <t>по ж.д. ул.Лесная,д.8</t>
  </si>
  <si>
    <t>Начислено всего 97233,12</t>
  </si>
  <si>
    <t>в том числе</t>
  </si>
  <si>
    <t>* замена магистрали ХВС под полом во втором подъезде (смета)</t>
  </si>
  <si>
    <t>Непредвиденные работы 41 ч/ч</t>
  </si>
  <si>
    <t>за 4 квартал 2021 года</t>
  </si>
  <si>
    <t>"31" 12 2021 г.</t>
  </si>
  <si>
    <t xml:space="preserve">           2. Всего за период  "01" 10 2021 г. по "31" 12 2021 г. выполнено работ (оказано услуг) на общую сумму двадцать четыре тысячи шестьсот сорок девять рублей 57 копеек</t>
  </si>
  <si>
    <t>Остаток средств на 01.01.2022</t>
  </si>
  <si>
    <t>Справочно:</t>
  </si>
  <si>
    <t>Задолженность населения по оплате на 01.01.2021г.</t>
  </si>
  <si>
    <t>Задолженность населения по оплате на 01.01.2022г.</t>
  </si>
  <si>
    <t>Прирост (+) / уменьшение (-) задолженности за год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</si>
  <si>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Останковой Е.Н.</t>
    </r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</si>
  <si>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Останковой Елены Николаевны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</si>
  <si>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№5,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от 25.07.2020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</si>
</sst>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#,##0.00\ _₽"/>
    <numFmt numFmtId="166" formatCode="[$-419]General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6" fontId="17" fillId="0" borderId="0"/>
  </cellStyleXfs>
  <cellXfs count="9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13" fillId="0" borderId="0" xfId="0" applyFont="1"/>
    <xf numFmtId="0" fontId="2" fillId="0" borderId="0" xfId="0" applyFont="1" applyAlignment="1">
      <alignment wrapText="1"/>
    </xf>
    <xf numFmtId="164" fontId="7" fillId="0" borderId="0" xfId="0" applyNumberFormat="1" applyFont="1"/>
    <xf numFmtId="0" fontId="5" fillId="0" borderId="0" xfId="0" applyFont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1" xfId="1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14" fillId="0" borderId="4" xfId="0" applyFont="1" applyFill="1" applyBorder="1"/>
    <xf numFmtId="0" fontId="4" fillId="0" borderId="1" xfId="1" applyNumberFormat="1" applyFont="1" applyBorder="1" applyAlignment="1">
      <alignment horizontal="right" vertical="center" wrapText="1"/>
    </xf>
    <xf numFmtId="0" fontId="15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5" fontId="7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2" borderId="1" xfId="0" applyNumberFormat="1" applyFont="1" applyFill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2" fontId="7" fillId="0" borderId="1" xfId="1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4" fillId="2" borderId="3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49" fontId="3" fillId="0" borderId="1" xfId="0" applyNumberFormat="1" applyFont="1" applyBorder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topLeftCell="A25" zoomScaleNormal="100" zoomScaleSheetLayoutView="100" workbookViewId="0">
      <selection activeCell="A37" sqref="A37:E37"/>
    </sheetView>
  </sheetViews>
  <sheetFormatPr defaultColWidth="9.140625" defaultRowHeight="15" x14ac:dyDescent="0.25"/>
  <cols>
    <col min="1" max="1" width="33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9" width="12.28515625" style="2" customWidth="1"/>
    <col min="10" max="16384" width="9.140625" style="2"/>
  </cols>
  <sheetData>
    <row r="1" spans="1:5" ht="15.75" x14ac:dyDescent="0.25">
      <c r="A1" s="71" t="s">
        <v>11</v>
      </c>
      <c r="B1" s="71"/>
      <c r="C1" s="71"/>
      <c r="D1" s="71"/>
      <c r="E1" s="71"/>
    </row>
    <row r="2" spans="1:5" ht="31.5" customHeight="1" x14ac:dyDescent="0.25">
      <c r="A2" s="72" t="s">
        <v>12</v>
      </c>
      <c r="B2" s="73"/>
      <c r="C2" s="73"/>
      <c r="D2" s="73"/>
      <c r="E2" s="73"/>
    </row>
    <row r="3" spans="1:5" x14ac:dyDescent="0.25">
      <c r="A3" s="74" t="s">
        <v>47</v>
      </c>
      <c r="B3" s="74"/>
      <c r="C3" s="74"/>
      <c r="D3" s="74"/>
      <c r="E3" s="74"/>
    </row>
    <row r="4" spans="1:5" s="1" customFormat="1" ht="15.75" x14ac:dyDescent="0.25">
      <c r="A4" s="21" t="s">
        <v>13</v>
      </c>
      <c r="B4" s="4"/>
      <c r="C4" s="4"/>
      <c r="D4" s="76" t="s">
        <v>48</v>
      </c>
      <c r="E4" s="76"/>
    </row>
    <row r="5" spans="1:5" x14ac:dyDescent="0.25">
      <c r="A5" s="25"/>
      <c r="B5" s="4"/>
      <c r="C5" s="4"/>
      <c r="D5" s="4"/>
      <c r="E5" s="4"/>
    </row>
    <row r="6" spans="1:5" x14ac:dyDescent="0.25">
      <c r="A6" s="70" t="s">
        <v>0</v>
      </c>
      <c r="B6" s="70"/>
      <c r="C6" s="70"/>
      <c r="D6" s="70"/>
      <c r="E6" s="70"/>
    </row>
    <row r="7" spans="1:5" x14ac:dyDescent="0.25">
      <c r="A7" s="75" t="s">
        <v>26</v>
      </c>
      <c r="B7" s="75"/>
      <c r="C7" s="75"/>
      <c r="D7" s="75"/>
      <c r="E7" s="75"/>
    </row>
    <row r="8" spans="1:5" x14ac:dyDescent="0.25">
      <c r="A8" s="81" t="s">
        <v>1</v>
      </c>
      <c r="B8" s="81"/>
      <c r="C8" s="81"/>
      <c r="D8" s="81"/>
      <c r="E8" s="81"/>
    </row>
    <row r="9" spans="1:5" x14ac:dyDescent="0.25">
      <c r="A9" s="70" t="s">
        <v>27</v>
      </c>
      <c r="B9" s="70"/>
      <c r="C9" s="70"/>
      <c r="D9" s="70"/>
      <c r="E9" s="70"/>
    </row>
    <row r="10" spans="1:5" ht="25.5" customHeight="1" x14ac:dyDescent="0.25">
      <c r="A10" s="84" t="s">
        <v>14</v>
      </c>
      <c r="B10" s="85"/>
      <c r="C10" s="85"/>
      <c r="D10" s="85"/>
      <c r="E10" s="85"/>
    </row>
    <row r="11" spans="1:5" ht="27.75" customHeight="1" x14ac:dyDescent="0.25">
      <c r="A11" s="70" t="s">
        <v>28</v>
      </c>
      <c r="B11" s="70"/>
      <c r="C11" s="70"/>
      <c r="D11" s="70"/>
      <c r="E11" s="70"/>
    </row>
    <row r="12" spans="1:5" x14ac:dyDescent="0.25">
      <c r="A12" s="81" t="s">
        <v>15</v>
      </c>
      <c r="B12" s="82"/>
      <c r="C12" s="82"/>
      <c r="D12" s="82"/>
      <c r="E12" s="82"/>
    </row>
    <row r="13" spans="1:5" x14ac:dyDescent="0.25">
      <c r="A13" s="70" t="s">
        <v>22</v>
      </c>
      <c r="B13" s="70"/>
      <c r="C13" s="70"/>
      <c r="D13" s="70"/>
      <c r="E13" s="70"/>
    </row>
    <row r="14" spans="1:5" x14ac:dyDescent="0.25">
      <c r="A14" s="81" t="s">
        <v>2</v>
      </c>
      <c r="B14" s="82"/>
      <c r="C14" s="82"/>
      <c r="D14" s="82"/>
      <c r="E14" s="82"/>
    </row>
    <row r="15" spans="1:5" x14ac:dyDescent="0.25">
      <c r="A15" s="70" t="s">
        <v>23</v>
      </c>
      <c r="B15" s="70"/>
      <c r="C15" s="70"/>
      <c r="D15" s="70"/>
      <c r="E15" s="70"/>
    </row>
    <row r="16" spans="1:5" x14ac:dyDescent="0.25">
      <c r="A16" s="81" t="s">
        <v>16</v>
      </c>
      <c r="B16" s="82"/>
      <c r="C16" s="82"/>
      <c r="D16" s="82"/>
      <c r="E16" s="82"/>
    </row>
    <row r="17" spans="1:7" ht="30" customHeight="1" x14ac:dyDescent="0.25">
      <c r="A17" s="70" t="s">
        <v>17</v>
      </c>
      <c r="B17" s="70"/>
      <c r="C17" s="70"/>
      <c r="D17" s="70"/>
      <c r="E17" s="70"/>
    </row>
    <row r="18" spans="1:7" ht="58.5" customHeight="1" x14ac:dyDescent="0.25">
      <c r="A18" s="70" t="s">
        <v>29</v>
      </c>
      <c r="B18" s="70"/>
      <c r="C18" s="70"/>
      <c r="D18" s="70"/>
      <c r="E18" s="70"/>
    </row>
    <row r="19" spans="1:7" ht="30.75" customHeight="1" x14ac:dyDescent="0.25">
      <c r="A19" s="77" t="s">
        <v>30</v>
      </c>
      <c r="B19" s="77"/>
      <c r="C19" s="77"/>
      <c r="D19" s="77"/>
      <c r="E19" s="77"/>
    </row>
    <row r="20" spans="1:7" x14ac:dyDescent="0.25">
      <c r="A20" s="77"/>
      <c r="B20" s="77"/>
      <c r="C20" s="77"/>
      <c r="D20" s="77"/>
      <c r="E20" s="77"/>
      <c r="F20" s="2">
        <v>380.5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2" t="s">
        <v>45</v>
      </c>
      <c r="B22" s="9" t="s">
        <v>44</v>
      </c>
      <c r="C22" s="3" t="s">
        <v>4</v>
      </c>
      <c r="D22" s="3">
        <v>12.21</v>
      </c>
      <c r="E22" s="8">
        <f>D22*F20*G20</f>
        <v>13937.715000000002</v>
      </c>
    </row>
    <row r="23" spans="1:7" x14ac:dyDescent="0.25">
      <c r="A23" s="7" t="s">
        <v>41</v>
      </c>
      <c r="B23" s="9" t="s">
        <v>24</v>
      </c>
      <c r="C23" s="3" t="s">
        <v>4</v>
      </c>
      <c r="D23" s="3">
        <v>3.43</v>
      </c>
      <c r="E23" s="8">
        <f>D23*F20*G20</f>
        <v>3915.3450000000003</v>
      </c>
    </row>
    <row r="24" spans="1:7" ht="75" x14ac:dyDescent="0.25">
      <c r="A24" s="7" t="s">
        <v>46</v>
      </c>
      <c r="B24" s="9" t="s">
        <v>34</v>
      </c>
      <c r="C24" s="3" t="s">
        <v>4</v>
      </c>
      <c r="D24" s="3"/>
      <c r="E24" s="8">
        <f>790.76*3</f>
        <v>2372.2799999999997</v>
      </c>
    </row>
    <row r="25" spans="1:7" x14ac:dyDescent="0.25">
      <c r="A25" s="7" t="s">
        <v>33</v>
      </c>
      <c r="B25" s="9" t="s">
        <v>34</v>
      </c>
      <c r="C25" s="3" t="s">
        <v>35</v>
      </c>
      <c r="D25" s="3"/>
      <c r="E25" s="27">
        <v>3531.3</v>
      </c>
    </row>
    <row r="26" spans="1:7" ht="30" x14ac:dyDescent="0.25">
      <c r="A26" s="28" t="s">
        <v>49</v>
      </c>
      <c r="B26" s="9" t="s">
        <v>50</v>
      </c>
      <c r="C26" s="3" t="s">
        <v>51</v>
      </c>
      <c r="D26" s="3">
        <v>12</v>
      </c>
      <c r="E26" s="27">
        <f>D26*206.95</f>
        <v>2483.3999999999996</v>
      </c>
    </row>
    <row r="27" spans="1:7" s="14" customFormat="1" ht="14.25" x14ac:dyDescent="0.2">
      <c r="A27" s="10" t="s">
        <v>25</v>
      </c>
      <c r="B27" s="11"/>
      <c r="C27" s="12"/>
      <c r="D27" s="12"/>
      <c r="E27" s="13">
        <f>SUM(E22:E26)</f>
        <v>26240.04</v>
      </c>
    </row>
    <row r="29" spans="1:7" ht="29.25" customHeight="1" x14ac:dyDescent="0.25">
      <c r="A29" s="78" t="s">
        <v>52</v>
      </c>
      <c r="B29" s="78"/>
      <c r="C29" s="78"/>
      <c r="D29" s="78"/>
      <c r="E29" s="78"/>
    </row>
    <row r="30" spans="1:7" ht="33" customHeight="1" x14ac:dyDescent="0.25">
      <c r="A30" s="70" t="s">
        <v>21</v>
      </c>
      <c r="B30" s="70"/>
      <c r="C30" s="70"/>
      <c r="D30" s="70"/>
      <c r="E30" s="70"/>
    </row>
    <row r="31" spans="1:7" x14ac:dyDescent="0.25">
      <c r="A31" s="70" t="s">
        <v>20</v>
      </c>
      <c r="B31" s="70"/>
      <c r="C31" s="70"/>
      <c r="D31" s="70"/>
      <c r="E31" s="70"/>
    </row>
    <row r="32" spans="1:7" ht="31.5" customHeight="1" x14ac:dyDescent="0.25">
      <c r="A32" s="70" t="s">
        <v>36</v>
      </c>
      <c r="B32" s="70"/>
      <c r="C32" s="70"/>
      <c r="D32" s="70"/>
      <c r="E32" s="70"/>
    </row>
    <row r="33" spans="1:5" x14ac:dyDescent="0.25">
      <c r="A33" s="70" t="s">
        <v>18</v>
      </c>
      <c r="B33" s="70"/>
      <c r="C33" s="70"/>
      <c r="D33" s="70"/>
      <c r="E33" s="70"/>
    </row>
    <row r="34" spans="1:5" x14ac:dyDescent="0.25">
      <c r="A34" s="23"/>
      <c r="B34" s="23"/>
      <c r="C34" s="23"/>
      <c r="D34" s="23"/>
      <c r="E34" s="23"/>
    </row>
    <row r="35" spans="1:5" x14ac:dyDescent="0.25">
      <c r="A35" s="23"/>
      <c r="B35" s="23"/>
      <c r="C35" s="23"/>
      <c r="D35" s="23"/>
      <c r="E35" s="23"/>
    </row>
    <row r="36" spans="1:5" x14ac:dyDescent="0.25">
      <c r="A36" s="86" t="s">
        <v>5</v>
      </c>
      <c r="B36" s="86"/>
      <c r="C36" s="86"/>
      <c r="D36" s="86"/>
      <c r="E36" s="86"/>
    </row>
    <row r="37" spans="1:5" x14ac:dyDescent="0.25">
      <c r="A37" s="70" t="s">
        <v>18</v>
      </c>
      <c r="B37" s="70"/>
      <c r="C37" s="70"/>
      <c r="D37" s="70"/>
      <c r="E37" s="70"/>
    </row>
    <row r="38" spans="1:5" x14ac:dyDescent="0.25">
      <c r="A38" s="83" t="s">
        <v>31</v>
      </c>
      <c r="B38" s="83"/>
      <c r="C38" s="83"/>
      <c r="D38" s="83"/>
      <c r="E38" s="5"/>
    </row>
    <row r="39" spans="1:5" x14ac:dyDescent="0.25">
      <c r="B39" s="80" t="s">
        <v>19</v>
      </c>
      <c r="C39" s="80"/>
      <c r="D39" s="80"/>
      <c r="E39" s="6" t="s">
        <v>6</v>
      </c>
    </row>
    <row r="40" spans="1:5" x14ac:dyDescent="0.25">
      <c r="A40" s="24"/>
      <c r="B40" s="24"/>
      <c r="C40" s="24"/>
      <c r="D40" s="24"/>
      <c r="E40" s="24"/>
    </row>
    <row r="41" spans="1:5" x14ac:dyDescent="0.25">
      <c r="A41" s="79" t="s">
        <v>32</v>
      </c>
      <c r="B41" s="79"/>
      <c r="C41" s="79"/>
      <c r="D41" s="79"/>
      <c r="E41" s="5"/>
    </row>
    <row r="42" spans="1:5" x14ac:dyDescent="0.25">
      <c r="B42" s="80" t="s">
        <v>19</v>
      </c>
      <c r="C42" s="80"/>
      <c r="D42" s="80"/>
      <c r="E42" s="6" t="s">
        <v>6</v>
      </c>
    </row>
    <row r="45" spans="1:5" x14ac:dyDescent="0.25">
      <c r="A45" s="18" t="s">
        <v>40</v>
      </c>
    </row>
    <row r="46" spans="1:5" x14ac:dyDescent="0.25">
      <c r="A46" s="14" t="s">
        <v>37</v>
      </c>
    </row>
    <row r="47" spans="1:5" x14ac:dyDescent="0.25">
      <c r="A47" s="2" t="s">
        <v>43</v>
      </c>
      <c r="B47" s="15">
        <v>-9967.24</v>
      </c>
    </row>
    <row r="48" spans="1:5" x14ac:dyDescent="0.25">
      <c r="A48" s="19" t="s">
        <v>53</v>
      </c>
      <c r="B48" s="16"/>
    </row>
    <row r="49" spans="1:2" x14ac:dyDescent="0.25">
      <c r="A49" s="2" t="s">
        <v>38</v>
      </c>
      <c r="B49" s="16">
        <v>21372.75</v>
      </c>
    </row>
    <row r="50" spans="1:2" ht="30" x14ac:dyDescent="0.25">
      <c r="A50" s="26" t="s">
        <v>39</v>
      </c>
      <c r="B50" s="16">
        <f>E27</f>
        <v>26240.04</v>
      </c>
    </row>
    <row r="51" spans="1:2" x14ac:dyDescent="0.25">
      <c r="A51" s="17" t="s">
        <v>42</v>
      </c>
      <c r="B51" s="20">
        <f>B47+B49-B50</f>
        <v>-14834.53</v>
      </c>
    </row>
  </sheetData>
  <mergeCells count="30">
    <mergeCell ref="A41:D41"/>
    <mergeCell ref="B42:D42"/>
    <mergeCell ref="A14:E14"/>
    <mergeCell ref="A8:E8"/>
    <mergeCell ref="A37:E37"/>
    <mergeCell ref="A38:D38"/>
    <mergeCell ref="B39:D39"/>
    <mergeCell ref="A9:E9"/>
    <mergeCell ref="A10:E10"/>
    <mergeCell ref="A11:E11"/>
    <mergeCell ref="A12:E12"/>
    <mergeCell ref="A13:E13"/>
    <mergeCell ref="A33:E33"/>
    <mergeCell ref="A36:E36"/>
    <mergeCell ref="A15:E15"/>
    <mergeCell ref="A16:E16"/>
    <mergeCell ref="A30:E30"/>
    <mergeCell ref="A31:E31"/>
    <mergeCell ref="A32:E32"/>
    <mergeCell ref="A1:E1"/>
    <mergeCell ref="A2:E2"/>
    <mergeCell ref="A3:E3"/>
    <mergeCell ref="A6:E6"/>
    <mergeCell ref="A7:E7"/>
    <mergeCell ref="D4:E4"/>
    <mergeCell ref="A17:E17"/>
    <mergeCell ref="A18:E18"/>
    <mergeCell ref="A19:E19"/>
    <mergeCell ref="A20:E20"/>
    <mergeCell ref="A29:E2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topLeftCell="A22" zoomScaleNormal="100" zoomScaleSheetLayoutView="100" workbookViewId="0">
      <selection activeCell="A29" sqref="A29:E29"/>
    </sheetView>
  </sheetViews>
  <sheetFormatPr defaultColWidth="9.140625" defaultRowHeight="15" x14ac:dyDescent="0.25"/>
  <cols>
    <col min="1" max="1" width="33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9" width="12.28515625" style="2" customWidth="1"/>
    <col min="10" max="16384" width="9.140625" style="2"/>
  </cols>
  <sheetData>
    <row r="1" spans="1:5" ht="15.75" x14ac:dyDescent="0.25">
      <c r="A1" s="71" t="s">
        <v>11</v>
      </c>
      <c r="B1" s="71"/>
      <c r="C1" s="71"/>
      <c r="D1" s="71"/>
      <c r="E1" s="71"/>
    </row>
    <row r="2" spans="1:5" ht="31.5" customHeight="1" x14ac:dyDescent="0.25">
      <c r="A2" s="72" t="s">
        <v>12</v>
      </c>
      <c r="B2" s="73"/>
      <c r="C2" s="73"/>
      <c r="D2" s="73"/>
      <c r="E2" s="73"/>
    </row>
    <row r="3" spans="1:5" x14ac:dyDescent="0.25">
      <c r="A3" s="74" t="s">
        <v>54</v>
      </c>
      <c r="B3" s="74"/>
      <c r="C3" s="74"/>
      <c r="D3" s="74"/>
      <c r="E3" s="74"/>
    </row>
    <row r="4" spans="1:5" s="1" customFormat="1" ht="30" x14ac:dyDescent="0.25">
      <c r="A4" s="21" t="s">
        <v>13</v>
      </c>
      <c r="B4" s="4"/>
      <c r="C4" s="4"/>
      <c r="D4" s="4"/>
      <c r="E4" s="33" t="s">
        <v>55</v>
      </c>
    </row>
    <row r="5" spans="1:5" x14ac:dyDescent="0.25">
      <c r="A5" s="30"/>
      <c r="B5" s="4"/>
      <c r="C5" s="4"/>
      <c r="D5" s="4"/>
      <c r="E5" s="4"/>
    </row>
    <row r="6" spans="1:5" x14ac:dyDescent="0.25">
      <c r="A6" s="70" t="s">
        <v>0</v>
      </c>
      <c r="B6" s="70"/>
      <c r="C6" s="70"/>
      <c r="D6" s="70"/>
      <c r="E6" s="70"/>
    </row>
    <row r="7" spans="1:5" x14ac:dyDescent="0.25">
      <c r="A7" s="75" t="s">
        <v>26</v>
      </c>
      <c r="B7" s="75"/>
      <c r="C7" s="75"/>
      <c r="D7" s="75"/>
      <c r="E7" s="75"/>
    </row>
    <row r="8" spans="1:5" x14ac:dyDescent="0.25">
      <c r="A8" s="81" t="s">
        <v>1</v>
      </c>
      <c r="B8" s="81"/>
      <c r="C8" s="81"/>
      <c r="D8" s="81"/>
      <c r="E8" s="81"/>
    </row>
    <row r="9" spans="1:5" x14ac:dyDescent="0.25">
      <c r="A9" s="70" t="s">
        <v>27</v>
      </c>
      <c r="B9" s="70"/>
      <c r="C9" s="70"/>
      <c r="D9" s="70"/>
      <c r="E9" s="70"/>
    </row>
    <row r="10" spans="1:5" ht="25.5" customHeight="1" x14ac:dyDescent="0.25">
      <c r="A10" s="84" t="s">
        <v>14</v>
      </c>
      <c r="B10" s="85"/>
      <c r="C10" s="85"/>
      <c r="D10" s="85"/>
      <c r="E10" s="85"/>
    </row>
    <row r="11" spans="1:5" ht="27.75" customHeight="1" x14ac:dyDescent="0.25">
      <c r="A11" s="70" t="s">
        <v>28</v>
      </c>
      <c r="B11" s="70"/>
      <c r="C11" s="70"/>
      <c r="D11" s="70"/>
      <c r="E11" s="70"/>
    </row>
    <row r="12" spans="1:5" x14ac:dyDescent="0.25">
      <c r="A12" s="81" t="s">
        <v>15</v>
      </c>
      <c r="B12" s="82"/>
      <c r="C12" s="82"/>
      <c r="D12" s="82"/>
      <c r="E12" s="82"/>
    </row>
    <row r="13" spans="1:5" x14ac:dyDescent="0.25">
      <c r="A13" s="70" t="s">
        <v>22</v>
      </c>
      <c r="B13" s="70"/>
      <c r="C13" s="70"/>
      <c r="D13" s="70"/>
      <c r="E13" s="70"/>
    </row>
    <row r="14" spans="1:5" x14ac:dyDescent="0.25">
      <c r="A14" s="81" t="s">
        <v>2</v>
      </c>
      <c r="B14" s="82"/>
      <c r="C14" s="82"/>
      <c r="D14" s="82"/>
      <c r="E14" s="82"/>
    </row>
    <row r="15" spans="1:5" x14ac:dyDescent="0.25">
      <c r="A15" s="70" t="s">
        <v>23</v>
      </c>
      <c r="B15" s="70"/>
      <c r="C15" s="70"/>
      <c r="D15" s="70"/>
      <c r="E15" s="70"/>
    </row>
    <row r="16" spans="1:5" x14ac:dyDescent="0.25">
      <c r="A16" s="81" t="s">
        <v>16</v>
      </c>
      <c r="B16" s="82"/>
      <c r="C16" s="82"/>
      <c r="D16" s="82"/>
      <c r="E16" s="82"/>
    </row>
    <row r="17" spans="1:7" ht="30" customHeight="1" x14ac:dyDescent="0.25">
      <c r="A17" s="70" t="s">
        <v>17</v>
      </c>
      <c r="B17" s="70"/>
      <c r="C17" s="70"/>
      <c r="D17" s="70"/>
      <c r="E17" s="70"/>
    </row>
    <row r="18" spans="1:7" ht="58.5" customHeight="1" x14ac:dyDescent="0.25">
      <c r="A18" s="70" t="s">
        <v>29</v>
      </c>
      <c r="B18" s="70"/>
      <c r="C18" s="70"/>
      <c r="D18" s="70"/>
      <c r="E18" s="70"/>
    </row>
    <row r="19" spans="1:7" ht="30.75" customHeight="1" x14ac:dyDescent="0.25">
      <c r="A19" s="77" t="s">
        <v>30</v>
      </c>
      <c r="B19" s="77"/>
      <c r="C19" s="77"/>
      <c r="D19" s="77"/>
      <c r="E19" s="77"/>
    </row>
    <row r="20" spans="1:7" x14ac:dyDescent="0.25">
      <c r="A20" s="77"/>
      <c r="B20" s="77"/>
      <c r="C20" s="77"/>
      <c r="D20" s="77"/>
      <c r="E20" s="77"/>
      <c r="F20" s="2">
        <v>380.5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2" t="s">
        <v>45</v>
      </c>
      <c r="B22" s="9" t="s">
        <v>44</v>
      </c>
      <c r="C22" s="3" t="s">
        <v>4</v>
      </c>
      <c r="D22" s="3">
        <v>12.21</v>
      </c>
      <c r="E22" s="8">
        <f>D22*F20*G20</f>
        <v>13937.715000000002</v>
      </c>
    </row>
    <row r="23" spans="1:7" x14ac:dyDescent="0.25">
      <c r="A23" s="7" t="s">
        <v>41</v>
      </c>
      <c r="B23" s="9" t="s">
        <v>24</v>
      </c>
      <c r="C23" s="3" t="s">
        <v>4</v>
      </c>
      <c r="D23" s="3">
        <v>3.43</v>
      </c>
      <c r="E23" s="8">
        <f>D23*F20*G20</f>
        <v>3915.3450000000003</v>
      </c>
    </row>
    <row r="24" spans="1:7" ht="60" x14ac:dyDescent="0.25">
      <c r="A24" s="7" t="s">
        <v>57</v>
      </c>
      <c r="B24" s="9" t="s">
        <v>56</v>
      </c>
      <c r="C24" s="3" t="s">
        <v>4</v>
      </c>
      <c r="D24" s="3"/>
      <c r="E24" s="8">
        <f>790.76*2</f>
        <v>1581.52</v>
      </c>
    </row>
    <row r="25" spans="1:7" x14ac:dyDescent="0.25">
      <c r="A25" s="7" t="s">
        <v>33</v>
      </c>
      <c r="B25" s="9" t="s">
        <v>56</v>
      </c>
      <c r="C25" s="3" t="s">
        <v>35</v>
      </c>
      <c r="D25" s="3"/>
      <c r="E25" s="27">
        <v>1125.94</v>
      </c>
    </row>
    <row r="26" spans="1:7" x14ac:dyDescent="0.25">
      <c r="A26" s="28" t="s">
        <v>58</v>
      </c>
      <c r="B26" s="9" t="s">
        <v>59</v>
      </c>
      <c r="C26" s="3" t="s">
        <v>51</v>
      </c>
      <c r="D26" s="3">
        <v>20</v>
      </c>
      <c r="E26" s="27">
        <f>D26*206.95</f>
        <v>4139</v>
      </c>
    </row>
    <row r="27" spans="1:7" s="14" customFormat="1" ht="14.25" x14ac:dyDescent="0.2">
      <c r="A27" s="10" t="s">
        <v>25</v>
      </c>
      <c r="B27" s="11"/>
      <c r="C27" s="12"/>
      <c r="D27" s="12"/>
      <c r="E27" s="13">
        <f>SUM(E22:E26)</f>
        <v>24699.52</v>
      </c>
    </row>
    <row r="29" spans="1:7" ht="29.25" customHeight="1" x14ac:dyDescent="0.25">
      <c r="A29" s="87" t="s">
        <v>60</v>
      </c>
      <c r="B29" s="87"/>
      <c r="C29" s="87"/>
      <c r="D29" s="87"/>
      <c r="E29" s="87"/>
    </row>
    <row r="30" spans="1:7" ht="33.75" customHeight="1" x14ac:dyDescent="0.25">
      <c r="A30" s="70" t="s">
        <v>21</v>
      </c>
      <c r="B30" s="70"/>
      <c r="C30" s="70"/>
      <c r="D30" s="70"/>
      <c r="E30" s="70"/>
    </row>
    <row r="31" spans="1:7" x14ac:dyDescent="0.25">
      <c r="A31" s="70" t="s">
        <v>20</v>
      </c>
      <c r="B31" s="70"/>
      <c r="C31" s="70"/>
      <c r="D31" s="70"/>
      <c r="E31" s="70"/>
    </row>
    <row r="32" spans="1:7" ht="31.5" customHeight="1" x14ac:dyDescent="0.25">
      <c r="A32" s="70" t="s">
        <v>36</v>
      </c>
      <c r="B32" s="70"/>
      <c r="C32" s="70"/>
      <c r="D32" s="70"/>
      <c r="E32" s="70"/>
    </row>
    <row r="33" spans="1:5" x14ac:dyDescent="0.25">
      <c r="A33" s="70" t="s">
        <v>18</v>
      </c>
      <c r="B33" s="70"/>
      <c r="C33" s="70"/>
      <c r="D33" s="70"/>
      <c r="E33" s="70"/>
    </row>
    <row r="34" spans="1:5" x14ac:dyDescent="0.25">
      <c r="A34" s="31"/>
      <c r="B34" s="31"/>
      <c r="C34" s="31"/>
      <c r="D34" s="31"/>
      <c r="E34" s="31"/>
    </row>
    <row r="35" spans="1:5" x14ac:dyDescent="0.25">
      <c r="A35" s="31"/>
      <c r="B35" s="31"/>
      <c r="C35" s="31"/>
      <c r="D35" s="31"/>
      <c r="E35" s="31"/>
    </row>
    <row r="36" spans="1:5" x14ac:dyDescent="0.25">
      <c r="A36" s="86" t="s">
        <v>5</v>
      </c>
      <c r="B36" s="86"/>
      <c r="C36" s="86"/>
      <c r="D36" s="86"/>
      <c r="E36" s="86"/>
    </row>
    <row r="37" spans="1:5" x14ac:dyDescent="0.25">
      <c r="A37" s="70" t="s">
        <v>18</v>
      </c>
      <c r="B37" s="70"/>
      <c r="C37" s="70"/>
      <c r="D37" s="70"/>
      <c r="E37" s="70"/>
    </row>
    <row r="38" spans="1:5" x14ac:dyDescent="0.25">
      <c r="A38" s="83" t="s">
        <v>31</v>
      </c>
      <c r="B38" s="83"/>
      <c r="C38" s="83"/>
      <c r="D38" s="83"/>
      <c r="E38" s="5"/>
    </row>
    <row r="39" spans="1:5" x14ac:dyDescent="0.25">
      <c r="B39" s="80" t="s">
        <v>19</v>
      </c>
      <c r="C39" s="80"/>
      <c r="D39" s="80"/>
      <c r="E39" s="6" t="s">
        <v>6</v>
      </c>
    </row>
    <row r="40" spans="1:5" x14ac:dyDescent="0.25">
      <c r="A40" s="29"/>
      <c r="B40" s="29"/>
      <c r="C40" s="29"/>
      <c r="D40" s="29"/>
      <c r="E40" s="29"/>
    </row>
    <row r="41" spans="1:5" x14ac:dyDescent="0.25">
      <c r="A41" s="79" t="s">
        <v>32</v>
      </c>
      <c r="B41" s="79"/>
      <c r="C41" s="79"/>
      <c r="D41" s="79"/>
      <c r="E41" s="5"/>
    </row>
    <row r="42" spans="1:5" x14ac:dyDescent="0.25">
      <c r="B42" s="80" t="s">
        <v>19</v>
      </c>
      <c r="C42" s="80"/>
      <c r="D42" s="80"/>
      <c r="E42" s="6" t="s">
        <v>6</v>
      </c>
    </row>
    <row r="45" spans="1:5" x14ac:dyDescent="0.25">
      <c r="A45" s="18" t="s">
        <v>40</v>
      </c>
    </row>
    <row r="46" spans="1:5" x14ac:dyDescent="0.25">
      <c r="A46" s="14" t="s">
        <v>37</v>
      </c>
    </row>
    <row r="47" spans="1:5" x14ac:dyDescent="0.25">
      <c r="A47" s="2" t="s">
        <v>43</v>
      </c>
      <c r="B47" s="15">
        <f>'1кв'!B51</f>
        <v>-14834.53</v>
      </c>
    </row>
    <row r="48" spans="1:5" x14ac:dyDescent="0.25">
      <c r="A48" s="19" t="s">
        <v>61</v>
      </c>
      <c r="B48" s="16"/>
    </row>
    <row r="49" spans="1:2" x14ac:dyDescent="0.25">
      <c r="A49" s="2" t="s">
        <v>38</v>
      </c>
      <c r="B49" s="16">
        <v>25352.32</v>
      </c>
    </row>
    <row r="50" spans="1:2" ht="30" x14ac:dyDescent="0.25">
      <c r="A50" s="32" t="s">
        <v>39</v>
      </c>
      <c r="B50" s="16">
        <f>E27</f>
        <v>24699.52</v>
      </c>
    </row>
    <row r="51" spans="1:2" x14ac:dyDescent="0.25">
      <c r="A51" s="17" t="s">
        <v>42</v>
      </c>
      <c r="B51" s="20">
        <f>B47+B49-B50</f>
        <v>-14181.730000000001</v>
      </c>
    </row>
  </sheetData>
  <mergeCells count="29">
    <mergeCell ref="B42:D42"/>
    <mergeCell ref="A20:E20"/>
    <mergeCell ref="A29:E29"/>
    <mergeCell ref="A30:E30"/>
    <mergeCell ref="A31:E31"/>
    <mergeCell ref="A32:E32"/>
    <mergeCell ref="A33:E33"/>
    <mergeCell ref="A36:E36"/>
    <mergeCell ref="A37:E37"/>
    <mergeCell ref="A38:D38"/>
    <mergeCell ref="B39:D39"/>
    <mergeCell ref="A41:D41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topLeftCell="A16" zoomScaleNormal="100" zoomScaleSheetLayoutView="100" workbookViewId="0">
      <selection activeCell="E28" sqref="E28"/>
    </sheetView>
  </sheetViews>
  <sheetFormatPr defaultColWidth="9.140625" defaultRowHeight="15" x14ac:dyDescent="0.25"/>
  <cols>
    <col min="1" max="1" width="33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9" width="12.28515625" style="2" customWidth="1"/>
    <col min="10" max="16384" width="9.140625" style="2"/>
  </cols>
  <sheetData>
    <row r="1" spans="1:5" ht="15.75" x14ac:dyDescent="0.25">
      <c r="A1" s="71" t="s">
        <v>11</v>
      </c>
      <c r="B1" s="71"/>
      <c r="C1" s="71"/>
      <c r="D1" s="71"/>
      <c r="E1" s="71"/>
    </row>
    <row r="2" spans="1:5" ht="31.5" customHeight="1" x14ac:dyDescent="0.25">
      <c r="A2" s="72" t="s">
        <v>12</v>
      </c>
      <c r="B2" s="73"/>
      <c r="C2" s="73"/>
      <c r="D2" s="73"/>
      <c r="E2" s="73"/>
    </row>
    <row r="3" spans="1:5" x14ac:dyDescent="0.25">
      <c r="A3" s="74" t="s">
        <v>62</v>
      </c>
      <c r="B3" s="74"/>
      <c r="C3" s="74"/>
      <c r="D3" s="74"/>
      <c r="E3" s="74"/>
    </row>
    <row r="4" spans="1:5" s="1" customFormat="1" ht="30" x14ac:dyDescent="0.25">
      <c r="A4" s="21" t="s">
        <v>13</v>
      </c>
      <c r="B4" s="4"/>
      <c r="C4" s="4"/>
      <c r="D4" s="4"/>
      <c r="E4" s="35" t="s">
        <v>63</v>
      </c>
    </row>
    <row r="5" spans="1:5" x14ac:dyDescent="0.25">
      <c r="A5" s="38"/>
      <c r="B5" s="4"/>
      <c r="C5" s="4"/>
      <c r="D5" s="4"/>
      <c r="E5" s="4"/>
    </row>
    <row r="6" spans="1:5" x14ac:dyDescent="0.25">
      <c r="A6" s="70" t="s">
        <v>0</v>
      </c>
      <c r="B6" s="70"/>
      <c r="C6" s="70"/>
      <c r="D6" s="70"/>
      <c r="E6" s="70"/>
    </row>
    <row r="7" spans="1:5" x14ac:dyDescent="0.25">
      <c r="A7" s="75" t="s">
        <v>26</v>
      </c>
      <c r="B7" s="75"/>
      <c r="C7" s="75"/>
      <c r="D7" s="75"/>
      <c r="E7" s="75"/>
    </row>
    <row r="8" spans="1:5" x14ac:dyDescent="0.25">
      <c r="A8" s="81" t="s">
        <v>1</v>
      </c>
      <c r="B8" s="81"/>
      <c r="C8" s="81"/>
      <c r="D8" s="81"/>
      <c r="E8" s="81"/>
    </row>
    <row r="9" spans="1:5" x14ac:dyDescent="0.25">
      <c r="A9" s="70" t="s">
        <v>27</v>
      </c>
      <c r="B9" s="70"/>
      <c r="C9" s="70"/>
      <c r="D9" s="70"/>
      <c r="E9" s="70"/>
    </row>
    <row r="10" spans="1:5" ht="25.5" customHeight="1" x14ac:dyDescent="0.25">
      <c r="A10" s="84" t="s">
        <v>14</v>
      </c>
      <c r="B10" s="85"/>
      <c r="C10" s="85"/>
      <c r="D10" s="85"/>
      <c r="E10" s="85"/>
    </row>
    <row r="11" spans="1:5" ht="27.75" customHeight="1" x14ac:dyDescent="0.25">
      <c r="A11" s="70" t="s">
        <v>28</v>
      </c>
      <c r="B11" s="70"/>
      <c r="C11" s="70"/>
      <c r="D11" s="70"/>
      <c r="E11" s="70"/>
    </row>
    <row r="12" spans="1:5" x14ac:dyDescent="0.25">
      <c r="A12" s="81" t="s">
        <v>15</v>
      </c>
      <c r="B12" s="82"/>
      <c r="C12" s="82"/>
      <c r="D12" s="82"/>
      <c r="E12" s="82"/>
    </row>
    <row r="13" spans="1:5" x14ac:dyDescent="0.25">
      <c r="A13" s="70" t="s">
        <v>22</v>
      </c>
      <c r="B13" s="70"/>
      <c r="C13" s="70"/>
      <c r="D13" s="70"/>
      <c r="E13" s="70"/>
    </row>
    <row r="14" spans="1:5" x14ac:dyDescent="0.25">
      <c r="A14" s="81" t="s">
        <v>2</v>
      </c>
      <c r="B14" s="82"/>
      <c r="C14" s="82"/>
      <c r="D14" s="82"/>
      <c r="E14" s="82"/>
    </row>
    <row r="15" spans="1:5" x14ac:dyDescent="0.25">
      <c r="A15" s="70" t="s">
        <v>23</v>
      </c>
      <c r="B15" s="70"/>
      <c r="C15" s="70"/>
      <c r="D15" s="70"/>
      <c r="E15" s="70"/>
    </row>
    <row r="16" spans="1:5" x14ac:dyDescent="0.25">
      <c r="A16" s="81" t="s">
        <v>16</v>
      </c>
      <c r="B16" s="82"/>
      <c r="C16" s="82"/>
      <c r="D16" s="82"/>
      <c r="E16" s="82"/>
    </row>
    <row r="17" spans="1:7" ht="30" customHeight="1" x14ac:dyDescent="0.25">
      <c r="A17" s="70" t="s">
        <v>17</v>
      </c>
      <c r="B17" s="70"/>
      <c r="C17" s="70"/>
      <c r="D17" s="70"/>
      <c r="E17" s="70"/>
    </row>
    <row r="18" spans="1:7" ht="58.5" customHeight="1" x14ac:dyDescent="0.25">
      <c r="A18" s="70" t="s">
        <v>29</v>
      </c>
      <c r="B18" s="70"/>
      <c r="C18" s="70"/>
      <c r="D18" s="70"/>
      <c r="E18" s="70"/>
    </row>
    <row r="19" spans="1:7" ht="30.75" customHeight="1" x14ac:dyDescent="0.25">
      <c r="A19" s="77" t="s">
        <v>30</v>
      </c>
      <c r="B19" s="77"/>
      <c r="C19" s="77"/>
      <c r="D19" s="77"/>
      <c r="E19" s="77"/>
    </row>
    <row r="20" spans="1:7" x14ac:dyDescent="0.25">
      <c r="A20" s="77"/>
      <c r="B20" s="77"/>
      <c r="C20" s="77"/>
      <c r="D20" s="77"/>
      <c r="E20" s="77"/>
      <c r="F20" s="2">
        <v>380.5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2" t="s">
        <v>45</v>
      </c>
      <c r="B22" s="9" t="s">
        <v>44</v>
      </c>
      <c r="C22" s="3" t="s">
        <v>4</v>
      </c>
      <c r="D22" s="3">
        <v>12.94</v>
      </c>
      <c r="E22" s="8">
        <f>D22*F20*G20</f>
        <v>14771.01</v>
      </c>
    </row>
    <row r="23" spans="1:7" x14ac:dyDescent="0.25">
      <c r="A23" s="7" t="s">
        <v>41</v>
      </c>
      <c r="B23" s="9" t="s">
        <v>24</v>
      </c>
      <c r="C23" s="3" t="s">
        <v>4</v>
      </c>
      <c r="D23" s="3">
        <v>3.6</v>
      </c>
      <c r="E23" s="8">
        <f>D23*F20*G20</f>
        <v>4109.3999999999996</v>
      </c>
    </row>
    <row r="24" spans="1:7" ht="45" x14ac:dyDescent="0.25">
      <c r="A24" s="7" t="s">
        <v>64</v>
      </c>
      <c r="B24" s="9" t="s">
        <v>65</v>
      </c>
      <c r="C24" s="3" t="s">
        <v>4</v>
      </c>
      <c r="D24" s="3"/>
      <c r="E24" s="8">
        <f>790.76*3</f>
        <v>2372.2799999999997</v>
      </c>
    </row>
    <row r="25" spans="1:7" x14ac:dyDescent="0.25">
      <c r="A25" s="7" t="s">
        <v>33</v>
      </c>
      <c r="B25" s="9" t="s">
        <v>65</v>
      </c>
      <c r="C25" s="3" t="s">
        <v>35</v>
      </c>
      <c r="D25" s="3"/>
      <c r="E25" s="27">
        <v>0</v>
      </c>
    </row>
    <row r="26" spans="1:7" ht="30" x14ac:dyDescent="0.25">
      <c r="A26" s="28" t="s">
        <v>66</v>
      </c>
      <c r="B26" s="9" t="s">
        <v>67</v>
      </c>
      <c r="C26" s="3" t="s">
        <v>35</v>
      </c>
      <c r="D26" s="3"/>
      <c r="E26" s="27">
        <v>14875.01</v>
      </c>
    </row>
    <row r="27" spans="1:7" s="14" customFormat="1" ht="14.25" x14ac:dyDescent="0.2">
      <c r="A27" s="10" t="s">
        <v>25</v>
      </c>
      <c r="B27" s="11"/>
      <c r="C27" s="12"/>
      <c r="D27" s="12"/>
      <c r="E27" s="13">
        <f>SUM(E22:E26)</f>
        <v>36127.699999999997</v>
      </c>
    </row>
    <row r="29" spans="1:7" ht="29.25" customHeight="1" x14ac:dyDescent="0.25">
      <c r="A29" s="87" t="s">
        <v>69</v>
      </c>
      <c r="B29" s="87"/>
      <c r="C29" s="87"/>
      <c r="D29" s="87"/>
      <c r="E29" s="87"/>
    </row>
    <row r="30" spans="1:7" ht="39.75" customHeight="1" x14ac:dyDescent="0.25">
      <c r="A30" s="70" t="s">
        <v>21</v>
      </c>
      <c r="B30" s="70"/>
      <c r="C30" s="70"/>
      <c r="D30" s="70"/>
      <c r="E30" s="70"/>
    </row>
    <row r="31" spans="1:7" x14ac:dyDescent="0.25">
      <c r="A31" s="70" t="s">
        <v>20</v>
      </c>
      <c r="B31" s="70"/>
      <c r="C31" s="70"/>
      <c r="D31" s="70"/>
      <c r="E31" s="70"/>
    </row>
    <row r="32" spans="1:7" ht="31.5" customHeight="1" x14ac:dyDescent="0.25">
      <c r="A32" s="70" t="s">
        <v>36</v>
      </c>
      <c r="B32" s="70"/>
      <c r="C32" s="70"/>
      <c r="D32" s="70"/>
      <c r="E32" s="70"/>
    </row>
    <row r="33" spans="1:5" x14ac:dyDescent="0.25">
      <c r="A33" s="70" t="s">
        <v>18</v>
      </c>
      <c r="B33" s="70"/>
      <c r="C33" s="70"/>
      <c r="D33" s="70"/>
      <c r="E33" s="70"/>
    </row>
    <row r="34" spans="1:5" x14ac:dyDescent="0.25">
      <c r="A34" s="34"/>
      <c r="B34" s="34"/>
      <c r="C34" s="34"/>
      <c r="D34" s="34"/>
      <c r="E34" s="34"/>
    </row>
    <row r="35" spans="1:5" x14ac:dyDescent="0.25">
      <c r="A35" s="34"/>
      <c r="B35" s="34"/>
      <c r="C35" s="34"/>
      <c r="D35" s="34"/>
      <c r="E35" s="34"/>
    </row>
    <row r="36" spans="1:5" x14ac:dyDescent="0.25">
      <c r="A36" s="86" t="s">
        <v>5</v>
      </c>
      <c r="B36" s="86"/>
      <c r="C36" s="86"/>
      <c r="D36" s="86"/>
      <c r="E36" s="86"/>
    </row>
    <row r="37" spans="1:5" x14ac:dyDescent="0.25">
      <c r="A37" s="70" t="s">
        <v>18</v>
      </c>
      <c r="B37" s="70"/>
      <c r="C37" s="70"/>
      <c r="D37" s="70"/>
      <c r="E37" s="70"/>
    </row>
    <row r="38" spans="1:5" x14ac:dyDescent="0.25">
      <c r="A38" s="83" t="s">
        <v>31</v>
      </c>
      <c r="B38" s="83"/>
      <c r="C38" s="83"/>
      <c r="D38" s="83"/>
      <c r="E38" s="5"/>
    </row>
    <row r="39" spans="1:5" x14ac:dyDescent="0.25">
      <c r="B39" s="80" t="s">
        <v>19</v>
      </c>
      <c r="C39" s="80"/>
      <c r="D39" s="80"/>
      <c r="E39" s="6" t="s">
        <v>6</v>
      </c>
    </row>
    <row r="40" spans="1:5" x14ac:dyDescent="0.25">
      <c r="A40" s="37"/>
      <c r="B40" s="37"/>
      <c r="C40" s="37"/>
      <c r="D40" s="37"/>
      <c r="E40" s="37"/>
    </row>
    <row r="41" spans="1:5" x14ac:dyDescent="0.25">
      <c r="A41" s="79" t="s">
        <v>32</v>
      </c>
      <c r="B41" s="79"/>
      <c r="C41" s="79"/>
      <c r="D41" s="79"/>
      <c r="E41" s="5"/>
    </row>
    <row r="42" spans="1:5" x14ac:dyDescent="0.25">
      <c r="B42" s="80" t="s">
        <v>19</v>
      </c>
      <c r="C42" s="80"/>
      <c r="D42" s="80"/>
      <c r="E42" s="6" t="s">
        <v>6</v>
      </c>
    </row>
    <row r="45" spans="1:5" x14ac:dyDescent="0.25">
      <c r="A45" s="18" t="s">
        <v>40</v>
      </c>
    </row>
    <row r="46" spans="1:5" x14ac:dyDescent="0.25">
      <c r="A46" s="14" t="s">
        <v>37</v>
      </c>
    </row>
    <row r="47" spans="1:5" x14ac:dyDescent="0.25">
      <c r="A47" s="2" t="s">
        <v>43</v>
      </c>
      <c r="B47" s="15">
        <f>'2кв'!B51</f>
        <v>-14181.730000000001</v>
      </c>
    </row>
    <row r="48" spans="1:5" x14ac:dyDescent="0.25">
      <c r="A48" s="19" t="s">
        <v>68</v>
      </c>
      <c r="B48" s="16"/>
    </row>
    <row r="49" spans="1:2" x14ac:dyDescent="0.25">
      <c r="A49" s="2" t="s">
        <v>38</v>
      </c>
      <c r="B49" s="16">
        <v>25461.37</v>
      </c>
    </row>
    <row r="50" spans="1:2" ht="30" x14ac:dyDescent="0.25">
      <c r="A50" s="36" t="s">
        <v>39</v>
      </c>
      <c r="B50" s="16">
        <f>E27</f>
        <v>36127.699999999997</v>
      </c>
    </row>
    <row r="51" spans="1:2" x14ac:dyDescent="0.25">
      <c r="A51" s="17" t="s">
        <v>42</v>
      </c>
      <c r="B51" s="20">
        <f>B47+B49-B50</f>
        <v>-24848.059999999998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6:E36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37:E37"/>
    <mergeCell ref="A38:D38"/>
    <mergeCell ref="B39:D39"/>
    <mergeCell ref="A41:D41"/>
    <mergeCell ref="B42:D4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topLeftCell="A34" zoomScaleNormal="100" zoomScaleSheetLayoutView="100" workbookViewId="0">
      <selection activeCell="J12" sqref="J12"/>
    </sheetView>
  </sheetViews>
  <sheetFormatPr defaultColWidth="9.140625" defaultRowHeight="15" x14ac:dyDescent="0.25"/>
  <cols>
    <col min="1" max="1" width="33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9" width="12.28515625" style="2" customWidth="1"/>
    <col min="10" max="16384" width="9.140625" style="2"/>
  </cols>
  <sheetData>
    <row r="1" spans="1:5" ht="15.75" x14ac:dyDescent="0.25">
      <c r="A1" s="71" t="s">
        <v>11</v>
      </c>
      <c r="B1" s="71"/>
      <c r="C1" s="71"/>
      <c r="D1" s="71"/>
      <c r="E1" s="71"/>
    </row>
    <row r="2" spans="1:5" ht="31.5" customHeight="1" x14ac:dyDescent="0.25">
      <c r="A2" s="72" t="s">
        <v>12</v>
      </c>
      <c r="B2" s="73"/>
      <c r="C2" s="73"/>
      <c r="D2" s="73"/>
      <c r="E2" s="73"/>
    </row>
    <row r="3" spans="1:5" x14ac:dyDescent="0.25">
      <c r="A3" s="74" t="s">
        <v>95</v>
      </c>
      <c r="B3" s="74"/>
      <c r="C3" s="74"/>
      <c r="D3" s="74"/>
      <c r="E3" s="74"/>
    </row>
    <row r="4" spans="1:5" s="1" customFormat="1" ht="15.75" x14ac:dyDescent="0.25">
      <c r="A4" s="21" t="s">
        <v>13</v>
      </c>
      <c r="B4" s="4"/>
      <c r="C4" s="4"/>
      <c r="D4" s="76" t="s">
        <v>96</v>
      </c>
      <c r="E4" s="76"/>
    </row>
    <row r="5" spans="1:5" x14ac:dyDescent="0.25">
      <c r="A5" s="40"/>
      <c r="B5" s="4"/>
      <c r="C5" s="4"/>
      <c r="D5" s="4"/>
      <c r="E5" s="4"/>
    </row>
    <row r="6" spans="1:5" x14ac:dyDescent="0.25">
      <c r="A6" s="70" t="s">
        <v>0</v>
      </c>
      <c r="B6" s="70"/>
      <c r="C6" s="70"/>
      <c r="D6" s="70"/>
      <c r="E6" s="70"/>
    </row>
    <row r="7" spans="1:5" x14ac:dyDescent="0.25">
      <c r="A7" s="75" t="s">
        <v>26</v>
      </c>
      <c r="B7" s="75"/>
      <c r="C7" s="75"/>
      <c r="D7" s="75"/>
      <c r="E7" s="75"/>
    </row>
    <row r="8" spans="1:5" x14ac:dyDescent="0.25">
      <c r="A8" s="81" t="s">
        <v>1</v>
      </c>
      <c r="B8" s="81"/>
      <c r="C8" s="81"/>
      <c r="D8" s="81"/>
      <c r="E8" s="81"/>
    </row>
    <row r="9" spans="1:5" x14ac:dyDescent="0.25">
      <c r="A9" s="70" t="s">
        <v>104</v>
      </c>
      <c r="B9" s="70"/>
      <c r="C9" s="70"/>
      <c r="D9" s="70"/>
      <c r="E9" s="70"/>
    </row>
    <row r="10" spans="1:5" ht="25.5" customHeight="1" x14ac:dyDescent="0.25">
      <c r="A10" s="84" t="s">
        <v>14</v>
      </c>
      <c r="B10" s="85"/>
      <c r="C10" s="85"/>
      <c r="D10" s="85"/>
      <c r="E10" s="85"/>
    </row>
    <row r="11" spans="1:5" ht="27.75" customHeight="1" x14ac:dyDescent="0.25">
      <c r="A11" s="70" t="s">
        <v>105</v>
      </c>
      <c r="B11" s="70"/>
      <c r="C11" s="70"/>
      <c r="D11" s="70"/>
      <c r="E11" s="70"/>
    </row>
    <row r="12" spans="1:5" x14ac:dyDescent="0.25">
      <c r="A12" s="81" t="s">
        <v>15</v>
      </c>
      <c r="B12" s="82"/>
      <c r="C12" s="82"/>
      <c r="D12" s="82"/>
      <c r="E12" s="82"/>
    </row>
    <row r="13" spans="1:5" x14ac:dyDescent="0.25">
      <c r="A13" s="70" t="s">
        <v>22</v>
      </c>
      <c r="B13" s="70"/>
      <c r="C13" s="70"/>
      <c r="D13" s="70"/>
      <c r="E13" s="70"/>
    </row>
    <row r="14" spans="1:5" x14ac:dyDescent="0.25">
      <c r="A14" s="81" t="s">
        <v>2</v>
      </c>
      <c r="B14" s="82"/>
      <c r="C14" s="82"/>
      <c r="D14" s="82"/>
      <c r="E14" s="82"/>
    </row>
    <row r="15" spans="1:5" x14ac:dyDescent="0.25">
      <c r="A15" s="70" t="s">
        <v>23</v>
      </c>
      <c r="B15" s="70"/>
      <c r="C15" s="70"/>
      <c r="D15" s="70"/>
      <c r="E15" s="70"/>
    </row>
    <row r="16" spans="1:5" x14ac:dyDescent="0.25">
      <c r="A16" s="81" t="s">
        <v>16</v>
      </c>
      <c r="B16" s="82"/>
      <c r="C16" s="82"/>
      <c r="D16" s="82"/>
      <c r="E16" s="82"/>
    </row>
    <row r="17" spans="1:7" ht="30" customHeight="1" x14ac:dyDescent="0.25">
      <c r="A17" s="70" t="s">
        <v>17</v>
      </c>
      <c r="B17" s="70"/>
      <c r="C17" s="70"/>
      <c r="D17" s="70"/>
      <c r="E17" s="70"/>
    </row>
    <row r="18" spans="1:7" ht="58.5" customHeight="1" x14ac:dyDescent="0.25">
      <c r="A18" s="70" t="s">
        <v>29</v>
      </c>
      <c r="B18" s="70"/>
      <c r="C18" s="70"/>
      <c r="D18" s="70"/>
      <c r="E18" s="70"/>
    </row>
    <row r="19" spans="1:7" ht="30.75" customHeight="1" x14ac:dyDescent="0.25">
      <c r="A19" s="77" t="s">
        <v>30</v>
      </c>
      <c r="B19" s="77"/>
      <c r="C19" s="77"/>
      <c r="D19" s="77"/>
      <c r="E19" s="77"/>
    </row>
    <row r="20" spans="1:7" x14ac:dyDescent="0.25">
      <c r="A20" s="77"/>
      <c r="B20" s="77"/>
      <c r="C20" s="77"/>
      <c r="D20" s="77"/>
      <c r="E20" s="77"/>
      <c r="F20" s="2">
        <v>380.5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2" t="s">
        <v>45</v>
      </c>
      <c r="B22" s="9" t="s">
        <v>44</v>
      </c>
      <c r="C22" s="3" t="s">
        <v>4</v>
      </c>
      <c r="D22" s="3">
        <v>12.94</v>
      </c>
      <c r="E22" s="8">
        <f>D22*F20*G20</f>
        <v>14771.01</v>
      </c>
    </row>
    <row r="23" spans="1:7" x14ac:dyDescent="0.25">
      <c r="A23" s="7" t="s">
        <v>41</v>
      </c>
      <c r="B23" s="9" t="s">
        <v>24</v>
      </c>
      <c r="C23" s="3" t="s">
        <v>4</v>
      </c>
      <c r="D23" s="3">
        <v>3.6</v>
      </c>
      <c r="E23" s="8">
        <f>D23*F20*G20</f>
        <v>4109.3999999999996</v>
      </c>
    </row>
    <row r="24" spans="1:7" ht="45" x14ac:dyDescent="0.25">
      <c r="A24" s="7" t="s">
        <v>64</v>
      </c>
      <c r="B24" s="9" t="s">
        <v>70</v>
      </c>
      <c r="C24" s="3" t="s">
        <v>4</v>
      </c>
      <c r="D24" s="3"/>
      <c r="E24" s="8">
        <f>790.76*3</f>
        <v>2372.2799999999997</v>
      </c>
    </row>
    <row r="25" spans="1:7" x14ac:dyDescent="0.25">
      <c r="A25" s="7" t="s">
        <v>33</v>
      </c>
      <c r="B25" s="9" t="s">
        <v>70</v>
      </c>
      <c r="C25" s="3" t="s">
        <v>35</v>
      </c>
      <c r="D25" s="3"/>
      <c r="E25" s="44">
        <v>1430.65</v>
      </c>
    </row>
    <row r="26" spans="1:7" x14ac:dyDescent="0.25">
      <c r="A26" s="43" t="s">
        <v>71</v>
      </c>
      <c r="B26" s="9" t="s">
        <v>72</v>
      </c>
      <c r="C26" s="3" t="s">
        <v>35</v>
      </c>
      <c r="D26" s="3">
        <v>9</v>
      </c>
      <c r="E26" s="44">
        <f>D26*218.47</f>
        <v>1966.23</v>
      </c>
    </row>
    <row r="27" spans="1:7" s="14" customFormat="1" ht="14.25" x14ac:dyDescent="0.2">
      <c r="A27" s="10" t="s">
        <v>25</v>
      </c>
      <c r="B27" s="11"/>
      <c r="C27" s="12"/>
      <c r="D27" s="12"/>
      <c r="E27" s="13">
        <f>SUM(E22:E26)</f>
        <v>24649.57</v>
      </c>
    </row>
    <row r="29" spans="1:7" ht="29.25" customHeight="1" x14ac:dyDescent="0.25">
      <c r="A29" s="87" t="s">
        <v>97</v>
      </c>
      <c r="B29" s="87"/>
      <c r="C29" s="87"/>
      <c r="D29" s="87"/>
      <c r="E29" s="87"/>
    </row>
    <row r="30" spans="1:7" ht="39.75" customHeight="1" x14ac:dyDescent="0.25">
      <c r="A30" s="70" t="s">
        <v>21</v>
      </c>
      <c r="B30" s="70"/>
      <c r="C30" s="70"/>
      <c r="D30" s="70"/>
      <c r="E30" s="70"/>
    </row>
    <row r="31" spans="1:7" x14ac:dyDescent="0.25">
      <c r="A31" s="70" t="s">
        <v>20</v>
      </c>
      <c r="B31" s="70"/>
      <c r="C31" s="70"/>
      <c r="D31" s="70"/>
      <c r="E31" s="70"/>
    </row>
    <row r="32" spans="1:7" ht="31.5" customHeight="1" x14ac:dyDescent="0.25">
      <c r="A32" s="70" t="s">
        <v>36</v>
      </c>
      <c r="B32" s="70"/>
      <c r="C32" s="70"/>
      <c r="D32" s="70"/>
      <c r="E32" s="70"/>
    </row>
    <row r="33" spans="1:5" x14ac:dyDescent="0.25">
      <c r="A33" s="70" t="s">
        <v>18</v>
      </c>
      <c r="B33" s="70"/>
      <c r="C33" s="70"/>
      <c r="D33" s="70"/>
      <c r="E33" s="70"/>
    </row>
    <row r="34" spans="1:5" x14ac:dyDescent="0.25">
      <c r="A34" s="41"/>
      <c r="B34" s="41"/>
      <c r="C34" s="41"/>
      <c r="D34" s="41"/>
      <c r="E34" s="41"/>
    </row>
    <row r="35" spans="1:5" x14ac:dyDescent="0.25">
      <c r="A35" s="41"/>
      <c r="B35" s="41"/>
      <c r="C35" s="41"/>
      <c r="D35" s="41"/>
      <c r="E35" s="41"/>
    </row>
    <row r="36" spans="1:5" x14ac:dyDescent="0.25">
      <c r="A36" s="86" t="s">
        <v>5</v>
      </c>
      <c r="B36" s="86"/>
      <c r="C36" s="86"/>
      <c r="D36" s="86"/>
      <c r="E36" s="86"/>
    </row>
    <row r="37" spans="1:5" x14ac:dyDescent="0.25">
      <c r="A37" s="70" t="s">
        <v>18</v>
      </c>
      <c r="B37" s="70"/>
      <c r="C37" s="70"/>
      <c r="D37" s="70"/>
      <c r="E37" s="70"/>
    </row>
    <row r="38" spans="1:5" x14ac:dyDescent="0.25">
      <c r="A38" s="83" t="s">
        <v>31</v>
      </c>
      <c r="B38" s="83"/>
      <c r="C38" s="83"/>
      <c r="D38" s="83"/>
      <c r="E38" s="5"/>
    </row>
    <row r="39" spans="1:5" x14ac:dyDescent="0.25">
      <c r="B39" s="80" t="s">
        <v>19</v>
      </c>
      <c r="C39" s="80"/>
      <c r="D39" s="80"/>
      <c r="E39" s="6" t="s">
        <v>6</v>
      </c>
    </row>
    <row r="40" spans="1:5" x14ac:dyDescent="0.25">
      <c r="A40" s="39"/>
      <c r="B40" s="39"/>
      <c r="C40" s="39"/>
      <c r="D40" s="39"/>
      <c r="E40" s="39"/>
    </row>
    <row r="41" spans="1:5" x14ac:dyDescent="0.25">
      <c r="A41" s="79" t="s">
        <v>103</v>
      </c>
      <c r="B41" s="79"/>
      <c r="C41" s="79"/>
      <c r="D41" s="79"/>
      <c r="E41" s="5"/>
    </row>
    <row r="42" spans="1:5" x14ac:dyDescent="0.25">
      <c r="B42" s="80" t="s">
        <v>19</v>
      </c>
      <c r="C42" s="80"/>
      <c r="D42" s="80"/>
      <c r="E42" s="6" t="s">
        <v>6</v>
      </c>
    </row>
    <row r="45" spans="1:5" x14ac:dyDescent="0.25">
      <c r="A45" s="18" t="s">
        <v>40</v>
      </c>
    </row>
    <row r="46" spans="1:5" x14ac:dyDescent="0.25">
      <c r="A46" s="14" t="s">
        <v>37</v>
      </c>
    </row>
    <row r="47" spans="1:5" x14ac:dyDescent="0.25">
      <c r="A47" s="2" t="s">
        <v>43</v>
      </c>
      <c r="B47" s="15">
        <f>'3кв'!B51</f>
        <v>-24848.059999999998</v>
      </c>
    </row>
    <row r="48" spans="1:5" x14ac:dyDescent="0.25">
      <c r="A48" s="19" t="s">
        <v>68</v>
      </c>
      <c r="B48" s="16"/>
    </row>
    <row r="49" spans="1:2" x14ac:dyDescent="0.25">
      <c r="A49" s="2" t="s">
        <v>38</v>
      </c>
      <c r="B49" s="16">
        <f>29501.85-105.66</f>
        <v>29396.19</v>
      </c>
    </row>
    <row r="50" spans="1:2" ht="30" x14ac:dyDescent="0.25">
      <c r="A50" s="42" t="s">
        <v>39</v>
      </c>
      <c r="B50" s="16">
        <f>E27</f>
        <v>24649.57</v>
      </c>
    </row>
    <row r="51" spans="1:2" x14ac:dyDescent="0.25">
      <c r="A51" s="17" t="s">
        <v>42</v>
      </c>
      <c r="B51" s="20">
        <f>B47+B49-B50</f>
        <v>-20101.439999999999</v>
      </c>
    </row>
  </sheetData>
  <mergeCells count="30">
    <mergeCell ref="A41:D41"/>
    <mergeCell ref="B42:D42"/>
    <mergeCell ref="A14:E14"/>
    <mergeCell ref="A8:E8"/>
    <mergeCell ref="A37:E37"/>
    <mergeCell ref="A38:D38"/>
    <mergeCell ref="B39:D39"/>
    <mergeCell ref="A9:E9"/>
    <mergeCell ref="A10:E10"/>
    <mergeCell ref="A11:E11"/>
    <mergeCell ref="A12:E12"/>
    <mergeCell ref="A13:E13"/>
    <mergeCell ref="A33:E33"/>
    <mergeCell ref="A36:E36"/>
    <mergeCell ref="A15:E15"/>
    <mergeCell ref="A16:E16"/>
    <mergeCell ref="A30:E30"/>
    <mergeCell ref="A31:E31"/>
    <mergeCell ref="A32:E32"/>
    <mergeCell ref="A1:E1"/>
    <mergeCell ref="A2:E2"/>
    <mergeCell ref="A3:E3"/>
    <mergeCell ref="A6:E6"/>
    <mergeCell ref="A7:E7"/>
    <mergeCell ref="D4:E4"/>
    <mergeCell ref="A17:E17"/>
    <mergeCell ref="A18:E18"/>
    <mergeCell ref="A19:E19"/>
    <mergeCell ref="A20:E20"/>
    <mergeCell ref="A29:E2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topLeftCell="A19" zoomScaleNormal="100" zoomScaleSheetLayoutView="100" workbookViewId="0">
      <selection activeCell="C27" sqref="C27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89" t="s">
        <v>73</v>
      </c>
      <c r="B1" s="89"/>
      <c r="C1" s="89"/>
      <c r="D1" s="45"/>
    </row>
    <row r="2" spans="1:5" ht="15.75" x14ac:dyDescent="0.25">
      <c r="A2" s="90" t="s">
        <v>74</v>
      </c>
      <c r="B2" s="90"/>
      <c r="C2" s="90"/>
      <c r="D2" s="46"/>
    </row>
    <row r="3" spans="1:5" ht="15.75" x14ac:dyDescent="0.25">
      <c r="A3" s="90" t="s">
        <v>75</v>
      </c>
      <c r="B3" s="90"/>
      <c r="C3" s="90"/>
      <c r="D3" s="46"/>
    </row>
    <row r="4" spans="1:5" ht="15.75" x14ac:dyDescent="0.25">
      <c r="A4" s="89" t="s">
        <v>90</v>
      </c>
      <c r="B4" s="89"/>
      <c r="C4" s="89"/>
      <c r="D4" s="45"/>
    </row>
    <row r="5" spans="1:5" ht="15.75" x14ac:dyDescent="0.25">
      <c r="A5" s="91"/>
      <c r="B5" s="91"/>
      <c r="C5" s="91"/>
      <c r="D5" s="1"/>
    </row>
    <row r="6" spans="1:5" ht="15.75" x14ac:dyDescent="0.25">
      <c r="A6" s="46"/>
      <c r="B6" s="47" t="s">
        <v>76</v>
      </c>
      <c r="C6" s="48">
        <f>'1кв'!B47</f>
        <v>-9967.24</v>
      </c>
      <c r="D6" s="49"/>
    </row>
    <row r="7" spans="1:5" ht="15.75" x14ac:dyDescent="0.25">
      <c r="A7" s="46"/>
      <c r="B7" s="47" t="s">
        <v>91</v>
      </c>
      <c r="C7" s="48"/>
      <c r="D7" s="49"/>
    </row>
    <row r="8" spans="1:5" ht="15.75" x14ac:dyDescent="0.25">
      <c r="A8" s="50" t="s">
        <v>77</v>
      </c>
      <c r="B8" s="51" t="s">
        <v>78</v>
      </c>
      <c r="C8" s="52">
        <f>'1кв'!B49+'2кв'!B49+'3кв'!B49+'4кв'!B49</f>
        <v>101582.63</v>
      </c>
      <c r="D8" s="53"/>
    </row>
    <row r="9" spans="1:5" ht="15.75" x14ac:dyDescent="0.25">
      <c r="A9" s="54"/>
      <c r="B9" s="51" t="s">
        <v>79</v>
      </c>
      <c r="C9" s="55">
        <f>SUM(C8:C8)</f>
        <v>101582.63</v>
      </c>
      <c r="D9" s="49"/>
    </row>
    <row r="10" spans="1:5" ht="15.75" x14ac:dyDescent="0.25">
      <c r="A10" s="1"/>
      <c r="B10" s="88"/>
      <c r="C10" s="88"/>
      <c r="D10" s="56"/>
    </row>
    <row r="11" spans="1:5" ht="15.75" x14ac:dyDescent="0.25">
      <c r="A11" s="57" t="s">
        <v>80</v>
      </c>
      <c r="B11" s="58" t="s">
        <v>45</v>
      </c>
      <c r="C11" s="59">
        <f>'1кв'!E22+'2кв'!E22+'3кв'!E22+'4кв'!E22</f>
        <v>57417.450000000004</v>
      </c>
      <c r="D11" s="56"/>
    </row>
    <row r="12" spans="1:5" ht="15.75" x14ac:dyDescent="0.25">
      <c r="A12" s="1"/>
      <c r="B12" s="7" t="s">
        <v>41</v>
      </c>
      <c r="C12" s="59">
        <f>'1кв'!E23+'2кв'!E23+'3кв'!E23+'4кв'!E23</f>
        <v>16049.49</v>
      </c>
      <c r="D12" s="56"/>
      <c r="E12" s="60"/>
    </row>
    <row r="13" spans="1:5" ht="30" x14ac:dyDescent="0.25">
      <c r="B13" s="7" t="s">
        <v>81</v>
      </c>
      <c r="C13" s="59">
        <f>'1кв'!E24+'2кв'!E24+'3кв'!E24+'4кв'!E24</f>
        <v>8698.36</v>
      </c>
      <c r="D13" s="56"/>
    </row>
    <row r="14" spans="1:5" ht="15.75" x14ac:dyDescent="0.25">
      <c r="A14" s="57"/>
      <c r="B14" s="61" t="s">
        <v>33</v>
      </c>
      <c r="C14" s="59">
        <f>'1кв'!E25+'2кв'!E25+'3кв'!E25+'4кв'!E25</f>
        <v>6087.8899999999994</v>
      </c>
      <c r="D14" s="56"/>
    </row>
    <row r="15" spans="1:5" ht="15.75" x14ac:dyDescent="0.25">
      <c r="A15" s="57"/>
      <c r="B15" s="62" t="s">
        <v>94</v>
      </c>
      <c r="C15" s="63">
        <f>32*206.95+9*218.47</f>
        <v>8588.6299999999992</v>
      </c>
      <c r="D15" s="56"/>
    </row>
    <row r="16" spans="1:5" ht="15.75" x14ac:dyDescent="0.25">
      <c r="A16" s="57"/>
      <c r="B16" s="64" t="s">
        <v>82</v>
      </c>
      <c r="C16" s="63">
        <f>C18</f>
        <v>14875.01</v>
      </c>
      <c r="D16" s="56"/>
    </row>
    <row r="17" spans="1:5" ht="15.75" x14ac:dyDescent="0.25">
      <c r="A17" s="57"/>
      <c r="B17" s="64" t="s">
        <v>92</v>
      </c>
      <c r="C17" s="63"/>
      <c r="D17" s="56"/>
    </row>
    <row r="18" spans="1:5" ht="30" x14ac:dyDescent="0.25">
      <c r="A18" s="57"/>
      <c r="B18" s="28" t="s">
        <v>93</v>
      </c>
      <c r="C18" s="63">
        <f>'3кв'!E26</f>
        <v>14875.01</v>
      </c>
      <c r="D18" s="56"/>
    </row>
    <row r="19" spans="1:5" ht="15.75" x14ac:dyDescent="0.25">
      <c r="A19" s="1"/>
      <c r="B19" s="65" t="s">
        <v>83</v>
      </c>
      <c r="C19" s="66">
        <f>SUM(C11:C16)</f>
        <v>111716.83</v>
      </c>
      <c r="D19" s="56"/>
      <c r="E19" s="60"/>
    </row>
    <row r="20" spans="1:5" ht="15.75" x14ac:dyDescent="0.25">
      <c r="A20" s="1"/>
      <c r="B20" s="67" t="s">
        <v>98</v>
      </c>
      <c r="C20" s="66">
        <f>C6+C9-C19</f>
        <v>-20101.440000000002</v>
      </c>
      <c r="D20" s="56"/>
    </row>
    <row r="21" spans="1:5" ht="15.75" x14ac:dyDescent="0.25">
      <c r="A21" s="1"/>
      <c r="B21" s="50"/>
      <c r="C21" s="50"/>
      <c r="D21" s="56"/>
    </row>
    <row r="22" spans="1:5" ht="15.75" x14ac:dyDescent="0.25">
      <c r="A22" s="1"/>
      <c r="B22" s="68" t="s">
        <v>99</v>
      </c>
      <c r="C22" s="68"/>
      <c r="D22" s="56"/>
    </row>
    <row r="23" spans="1:5" ht="15.75" x14ac:dyDescent="0.25">
      <c r="A23" s="1"/>
      <c r="B23" s="68" t="s">
        <v>100</v>
      </c>
      <c r="C23" s="68">
        <v>20609.55</v>
      </c>
      <c r="D23" s="56"/>
    </row>
    <row r="24" spans="1:5" ht="15.75" x14ac:dyDescent="0.25">
      <c r="A24" s="1"/>
      <c r="B24" s="69" t="s">
        <v>101</v>
      </c>
      <c r="C24" s="69">
        <v>16158.38</v>
      </c>
      <c r="D24" s="56"/>
    </row>
    <row r="25" spans="1:5" ht="15.75" x14ac:dyDescent="0.25">
      <c r="A25" s="1"/>
      <c r="B25" s="68" t="s">
        <v>102</v>
      </c>
      <c r="C25" s="68">
        <f>C24-C23</f>
        <v>-4451.17</v>
      </c>
      <c r="D25" s="56"/>
    </row>
    <row r="26" spans="1:5" ht="15.75" x14ac:dyDescent="0.25">
      <c r="A26" s="1"/>
      <c r="B26" s="50"/>
      <c r="C26" s="50"/>
      <c r="D26" s="56"/>
    </row>
    <row r="27" spans="1:5" ht="15.75" x14ac:dyDescent="0.25">
      <c r="A27" s="1"/>
      <c r="B27" s="50"/>
      <c r="C27" s="50"/>
      <c r="D27" s="56"/>
    </row>
    <row r="28" spans="1:5" ht="15.75" x14ac:dyDescent="0.25">
      <c r="A28" s="50" t="s">
        <v>84</v>
      </c>
      <c r="C28" s="50"/>
      <c r="D28" s="56"/>
    </row>
    <row r="29" spans="1:5" ht="15.75" x14ac:dyDescent="0.25">
      <c r="A29" s="1"/>
      <c r="B29" s="50"/>
      <c r="C29" s="50"/>
      <c r="D29" s="56"/>
    </row>
    <row r="30" spans="1:5" ht="15.75" x14ac:dyDescent="0.25">
      <c r="A30" s="1"/>
      <c r="B30" s="50"/>
      <c r="C30" s="50"/>
      <c r="D30" s="56"/>
    </row>
    <row r="31" spans="1:5" ht="15.75" x14ac:dyDescent="0.25">
      <c r="A31" s="1" t="s">
        <v>85</v>
      </c>
      <c r="B31" s="50" t="s">
        <v>86</v>
      </c>
      <c r="C31" s="50"/>
      <c r="D31" s="56"/>
    </row>
    <row r="32" spans="1:5" ht="15.75" x14ac:dyDescent="0.25">
      <c r="A32" s="1"/>
      <c r="B32" s="50" t="s">
        <v>87</v>
      </c>
      <c r="C32" s="50"/>
      <c r="D32" s="56"/>
    </row>
    <row r="33" spans="1:4" ht="15.75" x14ac:dyDescent="0.25">
      <c r="A33" s="1"/>
      <c r="B33" s="50" t="s">
        <v>88</v>
      </c>
      <c r="C33" s="50"/>
      <c r="D33" s="56"/>
    </row>
    <row r="34" spans="1:4" ht="15.75" x14ac:dyDescent="0.25">
      <c r="A34" s="1"/>
      <c r="B34" s="50"/>
      <c r="C34" s="50"/>
      <c r="D34" s="56"/>
    </row>
    <row r="35" spans="1:4" ht="15.75" x14ac:dyDescent="0.25">
      <c r="A35" s="1"/>
      <c r="B35" s="50"/>
      <c r="C35" s="50"/>
      <c r="D35" s="56"/>
    </row>
    <row r="36" spans="1:4" ht="15.75" x14ac:dyDescent="0.25">
      <c r="A36" s="1"/>
      <c r="B36" s="50" t="s">
        <v>89</v>
      </c>
      <c r="C36" s="50"/>
      <c r="D36" s="56"/>
    </row>
    <row r="37" spans="1:4" ht="15.75" x14ac:dyDescent="0.25">
      <c r="A37" s="1"/>
      <c r="B37" s="50"/>
      <c r="C37" s="50"/>
      <c r="D37" s="56"/>
    </row>
    <row r="38" spans="1:4" ht="15.75" x14ac:dyDescent="0.25">
      <c r="A38" s="1"/>
      <c r="B38" s="50"/>
      <c r="C38" s="50"/>
      <c r="D38" s="56"/>
    </row>
    <row r="39" spans="1:4" ht="15.75" x14ac:dyDescent="0.25">
      <c r="A39" s="1"/>
      <c r="B39" s="50"/>
      <c r="C39" s="50"/>
      <c r="D39" s="56"/>
    </row>
    <row r="40" spans="1:4" ht="15.75" x14ac:dyDescent="0.25">
      <c r="A40" s="1"/>
      <c r="B40" s="50"/>
      <c r="C40" s="50"/>
      <c r="D40" s="56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2022-03-23T08:06:22Z</dcterms:modified>
</cp:coreProperties>
</file>