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 activeTab="4"/>
  </bookViews>
  <sheets>
    <sheet name="1кв" sheetId="13" r:id="rId1"/>
    <sheet name="2кв" sheetId="14" r:id="rId2"/>
    <sheet name="3кв" sheetId="15" r:id="rId3"/>
    <sheet name="4кв" sheetId="17" r:id="rId4"/>
    <sheet name="отчет" sheetId="18" r:id="rId5"/>
  </sheets>
  <definedNames>
    <definedName name="_xlnm.Print_Area" localSheetId="0">'1кв'!$A$1:$E$51</definedName>
    <definedName name="_xlnm.Print_Area" localSheetId="1">'2кв'!$A$1:$E$51</definedName>
    <definedName name="_xlnm.Print_Area" localSheetId="2">'3кв'!$A$1:$E$53</definedName>
    <definedName name="_xlnm.Print_Area" localSheetId="3">'4кв'!$A$1:$E$53</definedName>
    <definedName name="_xlnm.Print_Area" localSheetId="4">отчет!$A$1:$C$35</definedName>
  </definedNames>
  <calcPr calcId="145621"/>
</workbook>
</file>

<file path=xl/calcChain.xml><?xml version="1.0" encoding="utf-8"?>
<calcChain xmlns="http://schemas.openxmlformats.org/spreadsheetml/2006/main">
  <c r="C8" i="18" l="1"/>
  <c r="C20" i="18"/>
  <c r="E28" i="17"/>
  <c r="E28" i="15"/>
  <c r="E26" i="14"/>
  <c r="E26" i="13"/>
  <c r="C15" i="18"/>
  <c r="C19" i="18"/>
  <c r="C16" i="18" s="1"/>
  <c r="C12" i="18"/>
  <c r="C13" i="18"/>
  <c r="C14" i="18"/>
  <c r="C11" i="18"/>
  <c r="C6" i="18"/>
  <c r="C9" i="18"/>
  <c r="E26" i="17"/>
  <c r="E24" i="17"/>
  <c r="E23" i="17"/>
  <c r="E22" i="17"/>
  <c r="C21" i="18" l="1"/>
  <c r="B52" i="17"/>
  <c r="E25" i="15"/>
  <c r="E24" i="15"/>
  <c r="E23" i="15"/>
  <c r="E22" i="15"/>
  <c r="B52" i="15" l="1"/>
  <c r="E23" i="14"/>
  <c r="E24" i="14"/>
  <c r="D22" i="14"/>
  <c r="E22" i="14" s="1"/>
  <c r="B50" i="14" l="1"/>
  <c r="D22" i="13" l="1"/>
  <c r="E24" i="13" l="1"/>
  <c r="E22" i="13"/>
  <c r="B50" i="13" s="1"/>
  <c r="B51" i="13" l="1"/>
  <c r="B47" i="14" s="1"/>
  <c r="B51" i="14" s="1"/>
  <c r="B49" i="15" s="1"/>
  <c r="B53" i="15" s="1"/>
  <c r="B49" i="17" s="1"/>
  <c r="B53" i="17" s="1"/>
</calcChain>
</file>

<file path=xl/sharedStrings.xml><?xml version="1.0" encoding="utf-8"?>
<sst xmlns="http://schemas.openxmlformats.org/spreadsheetml/2006/main" count="267" uniqueCount="95">
  <si>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</si>
  <si>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</si>
  <si>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</si>
  <si>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</si>
  <si>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</si>
  <si>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</si>
  <si>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</si>
  <si>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</si>
  <si>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</si>
  <si>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</si>
  <si>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</si>
  <si>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</si>
  <si>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</si>
  <si>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</si>
  <si>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</si>
  <si>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</si>
  <si>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</si>
  <si>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</si>
  <si>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</si>
  <si>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</si>
  <si>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</si>
  <si>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</si>
  <si>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</si>
  <si>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</si>
  <si>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г. Россошь, ул. Железнодорожная, д. 8</t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</si>
  <si>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Жуковой Валентины Николаевны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</si>
  <si>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№8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Железнодорожная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</si>
  <si>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13 от 20.03.2013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</si>
  <si>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№13  от   01.06.2013 г.</t>
    </r>
  </si>
  <si>
    <t>постоянно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</si>
  <si>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</si>
  <si>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Жуковой В.Н.</t>
    </r>
  </si>
  <si>
    <t>Стоимость материалов</t>
  </si>
  <si>
    <t>руб.</t>
  </si>
  <si>
    <t>Итого расходов: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</si>
  <si>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</si>
  <si>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</si>
  <si>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1 квартал</t>
  </si>
  <si>
    <t>Общая площадь квартир - 410,3</t>
  </si>
  <si>
    <t>Оплачено , руб</t>
  </si>
  <si>
    <t>Расходы по содержанию и тек.ремонту, руб.</t>
  </si>
  <si>
    <t xml:space="preserve">Итого остаток на конец  квартала </t>
  </si>
  <si>
    <t xml:space="preserve">Остаток на начало квартала </t>
  </si>
  <si>
    <t>определена приложением № 9 к договору</t>
  </si>
  <si>
    <t xml:space="preserve">Общехозяйственные расходы </t>
  </si>
  <si>
    <t xml:space="preserve">Услуги по содержанию многоквартирного дома </t>
  </si>
  <si>
    <t>за  1 квартал 2020г.</t>
  </si>
  <si>
    <t>"31" 03  2020 г.</t>
  </si>
  <si>
    <t>Обработка подъездов хлорсодержащими растворами  протирка перил, почт.ящиков, замков ежедневно</t>
  </si>
  <si>
    <t>с 26.03 по 31.03</t>
  </si>
  <si>
    <t>Предъявлено населению 16335,02 руб.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</si>
  <si>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01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31" 03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двенадцать тысяч сто девяносто девять рублей 17 копеек</t>
    </r>
  </si>
  <si>
    <t>за 2 квартал 2020 года</t>
  </si>
  <si>
    <t>"30" 06 2020 г.</t>
  </si>
  <si>
    <t>Обработка подъездов хлорсодержащими растворами  протирка перил, почт.ящиков, замков ежедневно, опрыскивание 1 раз в неделю</t>
  </si>
  <si>
    <t>2 квартал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</si>
  <si>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04 2020 г</t>
    </r>
    <r>
      <rPr>
        <sz val="11"/>
        <color theme="1"/>
        <rFont val="Times New Roman"/>
        <family val="1"/>
        <charset val="204"/>
      </rPr>
      <t>. по "30</t>
    </r>
    <r>
      <rPr>
        <u/>
        <sz val="11"/>
        <color theme="1"/>
        <rFont val="Times New Roman"/>
        <family val="1"/>
        <charset val="204"/>
      </rPr>
      <t>" 06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четырнадцать тысяч пятьсот шестьдесят шесть рублей 18 копеек</t>
    </r>
  </si>
  <si>
    <t>Предъявлено населению 16001,7 руб.</t>
  </si>
  <si>
    <t>за 3 квартал 2020 года</t>
  </si>
  <si>
    <t>"30" 09 2020 г.</t>
  </si>
  <si>
    <t>3 квартал</t>
  </si>
  <si>
    <t>ремонт оголовков вент.труб (смета)</t>
  </si>
  <si>
    <t>окраска контейнера (смета)</t>
  </si>
  <si>
    <t>август</t>
  </si>
  <si>
    <t>Предъявлено населению 19620,57 руб.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</si>
  <si>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07 2020 г</t>
    </r>
    <r>
      <rPr>
        <sz val="11"/>
        <color theme="1"/>
        <rFont val="Times New Roman"/>
        <family val="1"/>
        <charset val="204"/>
      </rPr>
      <t>. по "30</t>
    </r>
    <r>
      <rPr>
        <u/>
        <sz val="11"/>
        <color theme="1"/>
        <rFont val="Times New Roman"/>
        <family val="1"/>
        <charset val="204"/>
      </rPr>
      <t>" 09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шестьдесят тысяч четыреста семнадцать рублей 94 копейки</t>
    </r>
  </si>
  <si>
    <t>за 4 квартал 2020 года</t>
  </si>
  <si>
    <t>"31" 12 2020 г.</t>
  </si>
  <si>
    <t>4 квартал</t>
  </si>
  <si>
    <t>Частичный ремонт шиферной кровли</t>
  </si>
  <si>
    <t>Установка чистилок для обуви 2 шт.(смета)</t>
  </si>
  <si>
    <t>октябрь</t>
  </si>
  <si>
    <t>ноябрь</t>
  </si>
  <si>
    <t>ОТЧЕТ</t>
  </si>
  <si>
    <t>О ВЫПОЛНЕННЫХ РАБОТАХ И ДВИЖЕНИИ  СРЕДСТВ</t>
  </si>
  <si>
    <t>НА ЛИЦЕВОМ СЧЕТЕ  ЗА  период  с 01.01.2020 по 31.12.2020г.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</si>
  <si>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</si>
  <si>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</si>
  <si>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</si>
  <si>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</si>
  <si>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</si>
  <si>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>Обработка подъездов хлорсодержащими растворами опрыскивание 1 раз в неделю</t>
  </si>
  <si>
    <t>работы по договору, всего</t>
  </si>
  <si>
    <t>Итого расходов</t>
  </si>
  <si>
    <t>Остаток средств на 01.01.2021</t>
  </si>
  <si>
    <t>Составил: инженер ПТО ____________________ Исраелян Е.В.</t>
  </si>
  <si>
    <t xml:space="preserve">Получил: </t>
  </si>
  <si>
    <t>Отчет за 2020 год.</t>
  </si>
  <si>
    <t>Перечень предлагаемых работ на 2021 год.</t>
  </si>
  <si>
    <t>Предложение по структуре тарифа на 2021 год.</t>
  </si>
  <si>
    <t>Председатель совета дома_____________________________________________</t>
  </si>
  <si>
    <t>по ж.д. ул.Железнодорожная, д.8</t>
  </si>
  <si>
    <t>Начислено всего 71577,86</t>
  </si>
  <si>
    <t>Непредвиденные работы 4 ч/ч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</si>
  <si>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10 2020 г</t>
    </r>
    <r>
      <rPr>
        <sz val="11"/>
        <color theme="1"/>
        <rFont val="Times New Roman"/>
        <family val="1"/>
        <charset val="204"/>
      </rPr>
      <t>. по "31</t>
    </r>
    <r>
      <rPr>
        <u/>
        <sz val="11"/>
        <color theme="1"/>
        <rFont val="Times New Roman"/>
        <family val="1"/>
        <charset val="204"/>
      </rPr>
      <t>" 12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двадцать одна тысяча тридцать три рубля 74 копейки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</si>
</sst>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#,##0.00\ _₽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8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3" fontId="9" fillId="0" borderId="1" xfId="1" applyFont="1" applyBorder="1" applyAlignment="1">
      <alignment horizontal="center" vertical="center" wrapText="1"/>
    </xf>
    <xf numFmtId="0" fontId="9" fillId="0" borderId="0" xfId="0" applyFont="1"/>
    <xf numFmtId="43" fontId="4" fillId="0" borderId="0" xfId="0" applyNumberFormat="1" applyFont="1"/>
    <xf numFmtId="0" fontId="3" fillId="0" borderId="0" xfId="0" applyFont="1" applyAlignment="1"/>
    <xf numFmtId="0" fontId="12" fillId="0" borderId="0" xfId="0" applyFont="1"/>
    <xf numFmtId="164" fontId="9" fillId="0" borderId="0" xfId="1" applyNumberFormat="1" applyFont="1"/>
    <xf numFmtId="164" fontId="4" fillId="0" borderId="0" xfId="1" applyNumberFormat="1" applyFont="1"/>
    <xf numFmtId="0" fontId="4" fillId="2" borderId="0" xfId="0" applyFont="1" applyFill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3" fillId="0" borderId="1" xfId="0" applyFont="1" applyBorder="1"/>
    <xf numFmtId="0" fontId="6" fillId="0" borderId="3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right" wrapText="1"/>
    </xf>
    <xf numFmtId="0" fontId="9" fillId="0" borderId="0" xfId="0" applyFont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13" fillId="0" borderId="5" xfId="0" applyFont="1" applyFill="1" applyBorder="1" applyAlignment="1">
      <alignment wrapText="1"/>
    </xf>
    <xf numFmtId="0" fontId="13" fillId="0" borderId="1" xfId="0" applyFont="1" applyBorder="1" applyAlignment="1">
      <alignment wrapText="1"/>
    </xf>
    <xf numFmtId="0" fontId="13" fillId="0" borderId="6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5" fontId="9" fillId="0" borderId="1" xfId="1" applyNumberFormat="1" applyFont="1" applyBorder="1" applyAlignment="1">
      <alignment horizontal="center"/>
    </xf>
    <xf numFmtId="4" fontId="14" fillId="0" borderId="0" xfId="0" applyNumberFormat="1" applyFont="1"/>
    <xf numFmtId="0" fontId="3" fillId="0" borderId="0" xfId="0" applyFont="1" applyAlignment="1">
      <alignment horizontal="left"/>
    </xf>
    <xf numFmtId="165" fontId="0" fillId="0" borderId="1" xfId="0" applyNumberFormat="1" applyBorder="1" applyAlignment="1">
      <alignment horizontal="center"/>
    </xf>
    <xf numFmtId="164" fontId="4" fillId="0" borderId="0" xfId="1" applyNumberFormat="1" applyFont="1" applyBorder="1"/>
    <xf numFmtId="165" fontId="9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2" fontId="4" fillId="2" borderId="1" xfId="1" applyNumberFormat="1" applyFont="1" applyFill="1" applyBorder="1" applyAlignment="1">
      <alignment horizontal="center"/>
    </xf>
    <xf numFmtId="43" fontId="0" fillId="0" borderId="0" xfId="0" applyNumberFormat="1"/>
    <xf numFmtId="49" fontId="3" fillId="0" borderId="7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2" fontId="9" fillId="0" borderId="1" xfId="1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left"/>
    </xf>
    <xf numFmtId="2" fontId="4" fillId="0" borderId="1" xfId="1" applyNumberFormat="1" applyFont="1" applyBorder="1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view="pageBreakPreview" topLeftCell="A34" zoomScaleNormal="100" zoomScaleSheetLayoutView="100" workbookViewId="0">
      <selection activeCell="E27" sqref="E27"/>
    </sheetView>
  </sheetViews>
  <sheetFormatPr defaultColWidth="9.109375" defaultRowHeight="13.8" x14ac:dyDescent="0.25"/>
  <cols>
    <col min="1" max="1" width="33.33203125" style="2" customWidth="1"/>
    <col min="2" max="2" width="19.44140625" style="2" customWidth="1"/>
    <col min="3" max="3" width="13" style="2" customWidth="1"/>
    <col min="4" max="4" width="16.109375" style="2" customWidth="1"/>
    <col min="5" max="5" width="14.109375" style="2" customWidth="1"/>
    <col min="6" max="7" width="9.109375" style="2"/>
    <col min="8" max="8" width="12.109375" style="2" bestFit="1" customWidth="1"/>
    <col min="9" max="16384" width="9.109375" style="2"/>
  </cols>
  <sheetData>
    <row r="1" spans="1:5" ht="15.6" x14ac:dyDescent="0.25">
      <c r="A1" s="56" t="s">
        <v>11</v>
      </c>
      <c r="B1" s="56"/>
      <c r="C1" s="56"/>
      <c r="D1" s="56"/>
      <c r="E1" s="56"/>
    </row>
    <row r="2" spans="1:5" ht="31.5" customHeight="1" x14ac:dyDescent="0.3">
      <c r="A2" s="57" t="s">
        <v>12</v>
      </c>
      <c r="B2" s="58"/>
      <c r="C2" s="58"/>
      <c r="D2" s="58"/>
      <c r="E2" s="58"/>
    </row>
    <row r="3" spans="1:5" ht="15.6" x14ac:dyDescent="0.3">
      <c r="A3" s="57" t="s">
        <v>46</v>
      </c>
      <c r="B3" s="57"/>
      <c r="C3" s="57"/>
      <c r="D3" s="57"/>
      <c r="E3" s="57"/>
    </row>
    <row r="4" spans="1:5" s="1" customFormat="1" ht="15.6" x14ac:dyDescent="0.3">
      <c r="A4" s="5" t="s">
        <v>13</v>
      </c>
      <c r="B4" s="29"/>
      <c r="C4" s="29"/>
      <c r="D4" s="59" t="s">
        <v>47</v>
      </c>
      <c r="E4" s="59"/>
    </row>
    <row r="5" spans="1:5" x14ac:dyDescent="0.25">
      <c r="A5" s="27"/>
      <c r="B5" s="4"/>
      <c r="C5" s="4"/>
      <c r="D5" s="4"/>
      <c r="E5" s="4"/>
    </row>
    <row r="6" spans="1:5" x14ac:dyDescent="0.25">
      <c r="A6" s="48" t="s">
        <v>0</v>
      </c>
      <c r="B6" s="48"/>
      <c r="C6" s="48"/>
      <c r="D6" s="48"/>
      <c r="E6" s="48"/>
    </row>
    <row r="7" spans="1:5" x14ac:dyDescent="0.25">
      <c r="A7" s="55" t="s">
        <v>24</v>
      </c>
      <c r="B7" s="55"/>
      <c r="C7" s="55"/>
      <c r="D7" s="55"/>
      <c r="E7" s="55"/>
    </row>
    <row r="8" spans="1:5" x14ac:dyDescent="0.25">
      <c r="A8" s="51" t="s">
        <v>1</v>
      </c>
      <c r="B8" s="51"/>
      <c r="C8" s="51"/>
      <c r="D8" s="51"/>
      <c r="E8" s="51"/>
    </row>
    <row r="9" spans="1:5" x14ac:dyDescent="0.25">
      <c r="A9" s="48" t="s">
        <v>25</v>
      </c>
      <c r="B9" s="48"/>
      <c r="C9" s="48"/>
      <c r="D9" s="48"/>
      <c r="E9" s="48"/>
    </row>
    <row r="10" spans="1:5" ht="19.95" customHeight="1" x14ac:dyDescent="0.25">
      <c r="A10" s="52" t="s">
        <v>14</v>
      </c>
      <c r="B10" s="53"/>
      <c r="C10" s="53"/>
      <c r="D10" s="53"/>
      <c r="E10" s="53"/>
    </row>
    <row r="11" spans="1:5" ht="28.5" customHeight="1" x14ac:dyDescent="0.25">
      <c r="A11" s="48" t="s">
        <v>27</v>
      </c>
      <c r="B11" s="48"/>
      <c r="C11" s="48"/>
      <c r="D11" s="48"/>
      <c r="E11" s="48"/>
    </row>
    <row r="12" spans="1:5" x14ac:dyDescent="0.25">
      <c r="A12" s="51" t="s">
        <v>15</v>
      </c>
      <c r="B12" s="54"/>
      <c r="C12" s="54"/>
      <c r="D12" s="54"/>
      <c r="E12" s="54"/>
    </row>
    <row r="13" spans="1:5" x14ac:dyDescent="0.25">
      <c r="A13" s="48" t="s">
        <v>23</v>
      </c>
      <c r="B13" s="48"/>
      <c r="C13" s="48"/>
      <c r="D13" s="48"/>
      <c r="E13" s="48"/>
    </row>
    <row r="14" spans="1:5" x14ac:dyDescent="0.25">
      <c r="A14" s="51" t="s">
        <v>2</v>
      </c>
      <c r="B14" s="54"/>
      <c r="C14" s="54"/>
      <c r="D14" s="54"/>
      <c r="E14" s="54"/>
    </row>
    <row r="15" spans="1:5" x14ac:dyDescent="0.25">
      <c r="A15" s="48" t="s">
        <v>22</v>
      </c>
      <c r="B15" s="48"/>
      <c r="C15" s="48"/>
      <c r="D15" s="48"/>
      <c r="E15" s="48"/>
    </row>
    <row r="16" spans="1:5" x14ac:dyDescent="0.25">
      <c r="A16" s="51" t="s">
        <v>16</v>
      </c>
      <c r="B16" s="54"/>
      <c r="C16" s="54"/>
      <c r="D16" s="54"/>
      <c r="E16" s="54"/>
    </row>
    <row r="17" spans="1:8" ht="30.75" customHeight="1" x14ac:dyDescent="0.25">
      <c r="A17" s="48" t="s">
        <v>17</v>
      </c>
      <c r="B17" s="48"/>
      <c r="C17" s="48"/>
      <c r="D17" s="48"/>
      <c r="E17" s="48"/>
    </row>
    <row r="18" spans="1:8" ht="60.75" customHeight="1" x14ac:dyDescent="0.25">
      <c r="A18" s="48" t="s">
        <v>28</v>
      </c>
      <c r="B18" s="48"/>
      <c r="C18" s="48"/>
      <c r="D18" s="48"/>
      <c r="E18" s="48"/>
    </row>
    <row r="19" spans="1:8" ht="30.75" customHeight="1" x14ac:dyDescent="0.25">
      <c r="A19" s="47" t="s">
        <v>26</v>
      </c>
      <c r="B19" s="47"/>
      <c r="C19" s="47"/>
      <c r="D19" s="47"/>
      <c r="E19" s="47"/>
    </row>
    <row r="20" spans="1:8" x14ac:dyDescent="0.25">
      <c r="A20" s="47"/>
      <c r="B20" s="47"/>
      <c r="C20" s="47"/>
      <c r="D20" s="47"/>
      <c r="E20" s="47"/>
      <c r="F20" s="2">
        <v>410.3</v>
      </c>
      <c r="G20" s="2">
        <v>3</v>
      </c>
    </row>
    <row r="21" spans="1:8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9.6" x14ac:dyDescent="0.3">
      <c r="A22" s="23" t="s">
        <v>45</v>
      </c>
      <c r="B22" s="10" t="s">
        <v>43</v>
      </c>
      <c r="C22" s="3" t="s">
        <v>4</v>
      </c>
      <c r="D22" s="3">
        <f>6.47</f>
        <v>6.47</v>
      </c>
      <c r="E22" s="9">
        <f>D22*F20*G20</f>
        <v>7963.9230000000007</v>
      </c>
    </row>
    <row r="23" spans="1:8" ht="55.2" x14ac:dyDescent="0.25">
      <c r="A23" s="8" t="s">
        <v>48</v>
      </c>
      <c r="B23" s="34" t="s">
        <v>49</v>
      </c>
      <c r="C23" s="3" t="s">
        <v>4</v>
      </c>
      <c r="D23" s="3"/>
      <c r="E23" s="9">
        <v>173.28</v>
      </c>
    </row>
    <row r="24" spans="1:8" x14ac:dyDescent="0.25">
      <c r="A24" s="8" t="s">
        <v>44</v>
      </c>
      <c r="B24" s="10" t="s">
        <v>29</v>
      </c>
      <c r="C24" s="3" t="s">
        <v>4</v>
      </c>
      <c r="D24" s="3">
        <v>3.3</v>
      </c>
      <c r="E24" s="9">
        <f>D24*F20*3</f>
        <v>4061.9700000000003</v>
      </c>
    </row>
    <row r="25" spans="1:8" ht="15.6" x14ac:dyDescent="0.25">
      <c r="A25" s="8" t="s">
        <v>32</v>
      </c>
      <c r="B25" s="10" t="s">
        <v>37</v>
      </c>
      <c r="C25" s="3" t="s">
        <v>33</v>
      </c>
      <c r="D25" s="24"/>
      <c r="E25" s="9">
        <v>0</v>
      </c>
    </row>
    <row r="26" spans="1:8" s="15" customFormat="1" x14ac:dyDescent="0.25">
      <c r="A26" s="11" t="s">
        <v>34</v>
      </c>
      <c r="B26" s="12"/>
      <c r="C26" s="13"/>
      <c r="D26" s="13"/>
      <c r="E26" s="14">
        <f>SUM(E22:E25)</f>
        <v>12199.173000000001</v>
      </c>
    </row>
    <row r="28" spans="1:8" s="21" customFormat="1" ht="29.4" customHeight="1" x14ac:dyDescent="0.25">
      <c r="A28" s="48" t="s">
        <v>51</v>
      </c>
      <c r="B28" s="48"/>
      <c r="C28" s="48"/>
      <c r="D28" s="48"/>
      <c r="E28" s="48"/>
    </row>
    <row r="29" spans="1:8" ht="30" customHeight="1" x14ac:dyDescent="0.25">
      <c r="A29" s="48" t="s">
        <v>21</v>
      </c>
      <c r="B29" s="48"/>
      <c r="C29" s="48"/>
      <c r="D29" s="48"/>
      <c r="E29" s="48"/>
    </row>
    <row r="30" spans="1:8" x14ac:dyDescent="0.25">
      <c r="A30" s="48" t="s">
        <v>20</v>
      </c>
      <c r="B30" s="48"/>
      <c r="C30" s="48"/>
      <c r="D30" s="48"/>
      <c r="E30" s="48"/>
      <c r="H30" s="16"/>
    </row>
    <row r="31" spans="1:8" ht="31.5" customHeight="1" x14ac:dyDescent="0.25">
      <c r="A31" s="48" t="s">
        <v>35</v>
      </c>
      <c r="B31" s="48"/>
      <c r="C31" s="48"/>
      <c r="D31" s="48"/>
      <c r="E31" s="48"/>
    </row>
    <row r="32" spans="1:8" x14ac:dyDescent="0.25">
      <c r="A32" s="48" t="s">
        <v>18</v>
      </c>
      <c r="B32" s="48"/>
      <c r="C32" s="48"/>
      <c r="D32" s="48"/>
      <c r="E32" s="48"/>
    </row>
    <row r="33" spans="1:5" x14ac:dyDescent="0.25">
      <c r="A33" s="28"/>
      <c r="B33" s="28"/>
      <c r="C33" s="28"/>
      <c r="D33" s="28"/>
      <c r="E33" s="28"/>
    </row>
    <row r="34" spans="1:5" x14ac:dyDescent="0.25">
      <c r="A34" s="28"/>
      <c r="B34" s="28"/>
      <c r="C34" s="28"/>
      <c r="D34" s="28"/>
      <c r="E34" s="28"/>
    </row>
    <row r="35" spans="1:5" x14ac:dyDescent="0.25">
      <c r="A35" s="28"/>
      <c r="B35" s="28"/>
      <c r="C35" s="28"/>
      <c r="D35" s="28"/>
      <c r="E35" s="28"/>
    </row>
    <row r="36" spans="1:5" x14ac:dyDescent="0.25">
      <c r="A36" s="49" t="s">
        <v>5</v>
      </c>
      <c r="B36" s="49"/>
      <c r="C36" s="49"/>
      <c r="D36" s="49"/>
      <c r="E36" s="49"/>
    </row>
    <row r="37" spans="1:5" x14ac:dyDescent="0.25">
      <c r="A37" s="48" t="s">
        <v>18</v>
      </c>
      <c r="B37" s="48"/>
      <c r="C37" s="48"/>
      <c r="D37" s="48"/>
      <c r="E37" s="48"/>
    </row>
    <row r="38" spans="1:5" ht="15" customHeight="1" x14ac:dyDescent="0.25">
      <c r="A38" s="50" t="s">
        <v>30</v>
      </c>
      <c r="B38" s="50"/>
      <c r="C38" s="50"/>
      <c r="D38" s="50"/>
      <c r="E38" s="6"/>
    </row>
    <row r="39" spans="1:5" ht="11.25" customHeight="1" x14ac:dyDescent="0.25">
      <c r="B39" s="46" t="s">
        <v>19</v>
      </c>
      <c r="C39" s="46"/>
      <c r="D39" s="46"/>
      <c r="E39" s="7" t="s">
        <v>6</v>
      </c>
    </row>
    <row r="40" spans="1:5" x14ac:dyDescent="0.25">
      <c r="A40" s="26"/>
      <c r="B40" s="26"/>
      <c r="C40" s="26"/>
      <c r="D40" s="26"/>
      <c r="E40" s="26"/>
    </row>
    <row r="41" spans="1:5" x14ac:dyDescent="0.25">
      <c r="A41" s="50" t="s">
        <v>31</v>
      </c>
      <c r="B41" s="50"/>
      <c r="C41" s="50"/>
      <c r="D41" s="50"/>
      <c r="E41" s="6"/>
    </row>
    <row r="42" spans="1:5" x14ac:dyDescent="0.25">
      <c r="B42" s="46" t="s">
        <v>19</v>
      </c>
      <c r="C42" s="46"/>
      <c r="D42" s="46"/>
      <c r="E42" s="7" t="s">
        <v>6</v>
      </c>
    </row>
    <row r="45" spans="1:5" x14ac:dyDescent="0.25">
      <c r="A45" s="2" t="s">
        <v>38</v>
      </c>
    </row>
    <row r="46" spans="1:5" x14ac:dyDescent="0.25">
      <c r="A46" s="15" t="s">
        <v>36</v>
      </c>
    </row>
    <row r="47" spans="1:5" x14ac:dyDescent="0.25">
      <c r="A47" s="2" t="s">
        <v>42</v>
      </c>
      <c r="B47" s="19">
        <v>22536.77</v>
      </c>
    </row>
    <row r="48" spans="1:5" ht="15.6" x14ac:dyDescent="0.3">
      <c r="A48" s="22" t="s">
        <v>50</v>
      </c>
      <c r="B48" s="17"/>
    </row>
    <row r="49" spans="1:2" x14ac:dyDescent="0.25">
      <c r="A49" s="2" t="s">
        <v>39</v>
      </c>
      <c r="B49" s="20">
        <v>16066.06</v>
      </c>
    </row>
    <row r="50" spans="1:2" ht="27.6" x14ac:dyDescent="0.25">
      <c r="A50" s="25" t="s">
        <v>40</v>
      </c>
      <c r="B50" s="20">
        <f>E26</f>
        <v>12199.173000000001</v>
      </c>
    </row>
    <row r="51" spans="1:2" x14ac:dyDescent="0.25">
      <c r="A51" s="18" t="s">
        <v>41</v>
      </c>
      <c r="B51" s="19">
        <f>B47+B49-B50</f>
        <v>26403.656999999999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2:D42"/>
    <mergeCell ref="A20:E20"/>
    <mergeCell ref="A28:E28"/>
    <mergeCell ref="A29:E29"/>
    <mergeCell ref="A30:E30"/>
    <mergeCell ref="A31:E31"/>
    <mergeCell ref="A32:E32"/>
    <mergeCell ref="A36:E36"/>
    <mergeCell ref="A37:E37"/>
    <mergeCell ref="A38:D38"/>
    <mergeCell ref="B39:D39"/>
    <mergeCell ref="A41:D41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view="pageBreakPreview" topLeftCell="A34" zoomScaleNormal="100" zoomScaleSheetLayoutView="100" workbookViewId="0">
      <selection activeCell="E27" sqref="E27"/>
    </sheetView>
  </sheetViews>
  <sheetFormatPr defaultColWidth="9.109375" defaultRowHeight="13.8" x14ac:dyDescent="0.25"/>
  <cols>
    <col min="1" max="1" width="33.33203125" style="2" customWidth="1"/>
    <col min="2" max="2" width="19.44140625" style="2" customWidth="1"/>
    <col min="3" max="3" width="13" style="2" customWidth="1"/>
    <col min="4" max="4" width="16.109375" style="2" customWidth="1"/>
    <col min="5" max="5" width="14.109375" style="2" customWidth="1"/>
    <col min="6" max="7" width="9.109375" style="2"/>
    <col min="8" max="8" width="12.109375" style="2" bestFit="1" customWidth="1"/>
    <col min="9" max="16384" width="9.109375" style="2"/>
  </cols>
  <sheetData>
    <row r="1" spans="1:5" ht="15.6" x14ac:dyDescent="0.25">
      <c r="A1" s="56" t="s">
        <v>11</v>
      </c>
      <c r="B1" s="56"/>
      <c r="C1" s="56"/>
      <c r="D1" s="56"/>
      <c r="E1" s="56"/>
    </row>
    <row r="2" spans="1:5" ht="31.5" customHeight="1" x14ac:dyDescent="0.3">
      <c r="A2" s="57" t="s">
        <v>12</v>
      </c>
      <c r="B2" s="58"/>
      <c r="C2" s="58"/>
      <c r="D2" s="58"/>
      <c r="E2" s="58"/>
    </row>
    <row r="3" spans="1:5" x14ac:dyDescent="0.25">
      <c r="A3" s="60" t="s">
        <v>52</v>
      </c>
      <c r="B3" s="60"/>
      <c r="C3" s="60"/>
      <c r="D3" s="60"/>
      <c r="E3" s="60"/>
    </row>
    <row r="4" spans="1:5" s="1" customFormat="1" ht="15.6" x14ac:dyDescent="0.3">
      <c r="A4" s="39" t="s">
        <v>13</v>
      </c>
      <c r="B4" s="4"/>
      <c r="C4" s="4"/>
      <c r="D4" s="4"/>
      <c r="E4" s="40" t="s">
        <v>53</v>
      </c>
    </row>
    <row r="5" spans="1:5" x14ac:dyDescent="0.25">
      <c r="A5" s="33"/>
      <c r="B5" s="4"/>
      <c r="C5" s="4"/>
      <c r="D5" s="4"/>
      <c r="E5" s="4"/>
    </row>
    <row r="6" spans="1:5" x14ac:dyDescent="0.25">
      <c r="A6" s="48" t="s">
        <v>0</v>
      </c>
      <c r="B6" s="48"/>
      <c r="C6" s="48"/>
      <c r="D6" s="48"/>
      <c r="E6" s="48"/>
    </row>
    <row r="7" spans="1:5" x14ac:dyDescent="0.25">
      <c r="A7" s="55" t="s">
        <v>24</v>
      </c>
      <c r="B7" s="55"/>
      <c r="C7" s="55"/>
      <c r="D7" s="55"/>
      <c r="E7" s="55"/>
    </row>
    <row r="8" spans="1:5" x14ac:dyDescent="0.25">
      <c r="A8" s="51" t="s">
        <v>1</v>
      </c>
      <c r="B8" s="51"/>
      <c r="C8" s="51"/>
      <c r="D8" s="51"/>
      <c r="E8" s="51"/>
    </row>
    <row r="9" spans="1:5" x14ac:dyDescent="0.25">
      <c r="A9" s="48" t="s">
        <v>25</v>
      </c>
      <c r="B9" s="48"/>
      <c r="C9" s="48"/>
      <c r="D9" s="48"/>
      <c r="E9" s="48"/>
    </row>
    <row r="10" spans="1:5" ht="19.95" customHeight="1" x14ac:dyDescent="0.25">
      <c r="A10" s="52" t="s">
        <v>14</v>
      </c>
      <c r="B10" s="53"/>
      <c r="C10" s="53"/>
      <c r="D10" s="53"/>
      <c r="E10" s="53"/>
    </row>
    <row r="11" spans="1:5" ht="28.5" customHeight="1" x14ac:dyDescent="0.25">
      <c r="A11" s="48" t="s">
        <v>27</v>
      </c>
      <c r="B11" s="48"/>
      <c r="C11" s="48"/>
      <c r="D11" s="48"/>
      <c r="E11" s="48"/>
    </row>
    <row r="12" spans="1:5" x14ac:dyDescent="0.25">
      <c r="A12" s="51" t="s">
        <v>15</v>
      </c>
      <c r="B12" s="54"/>
      <c r="C12" s="54"/>
      <c r="D12" s="54"/>
      <c r="E12" s="54"/>
    </row>
    <row r="13" spans="1:5" x14ac:dyDescent="0.25">
      <c r="A13" s="48" t="s">
        <v>23</v>
      </c>
      <c r="B13" s="48"/>
      <c r="C13" s="48"/>
      <c r="D13" s="48"/>
      <c r="E13" s="48"/>
    </row>
    <row r="14" spans="1:5" x14ac:dyDescent="0.25">
      <c r="A14" s="51" t="s">
        <v>2</v>
      </c>
      <c r="B14" s="54"/>
      <c r="C14" s="54"/>
      <c r="D14" s="54"/>
      <c r="E14" s="54"/>
    </row>
    <row r="15" spans="1:5" x14ac:dyDescent="0.25">
      <c r="A15" s="48" t="s">
        <v>22</v>
      </c>
      <c r="B15" s="48"/>
      <c r="C15" s="48"/>
      <c r="D15" s="48"/>
      <c r="E15" s="48"/>
    </row>
    <row r="16" spans="1:5" x14ac:dyDescent="0.25">
      <c r="A16" s="51" t="s">
        <v>16</v>
      </c>
      <c r="B16" s="54"/>
      <c r="C16" s="54"/>
      <c r="D16" s="54"/>
      <c r="E16" s="54"/>
    </row>
    <row r="17" spans="1:8" ht="30.75" customHeight="1" x14ac:dyDescent="0.25">
      <c r="A17" s="48" t="s">
        <v>17</v>
      </c>
      <c r="B17" s="48"/>
      <c r="C17" s="48"/>
      <c r="D17" s="48"/>
      <c r="E17" s="48"/>
    </row>
    <row r="18" spans="1:8" ht="60.75" customHeight="1" x14ac:dyDescent="0.25">
      <c r="A18" s="48" t="s">
        <v>28</v>
      </c>
      <c r="B18" s="48"/>
      <c r="C18" s="48"/>
      <c r="D18" s="48"/>
      <c r="E18" s="48"/>
    </row>
    <row r="19" spans="1:8" ht="30.75" customHeight="1" x14ac:dyDescent="0.25">
      <c r="A19" s="47" t="s">
        <v>26</v>
      </c>
      <c r="B19" s="47"/>
      <c r="C19" s="47"/>
      <c r="D19" s="47"/>
      <c r="E19" s="47"/>
    </row>
    <row r="20" spans="1:8" x14ac:dyDescent="0.25">
      <c r="A20" s="47"/>
      <c r="B20" s="47"/>
      <c r="C20" s="47"/>
      <c r="D20" s="47"/>
      <c r="E20" s="47"/>
      <c r="F20" s="2">
        <v>410.3</v>
      </c>
      <c r="G20" s="2">
        <v>3</v>
      </c>
    </row>
    <row r="21" spans="1:8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9.6" x14ac:dyDescent="0.3">
      <c r="A22" s="23" t="s">
        <v>45</v>
      </c>
      <c r="B22" s="10" t="s">
        <v>43</v>
      </c>
      <c r="C22" s="3" t="s">
        <v>4</v>
      </c>
      <c r="D22" s="3">
        <f>6.47</f>
        <v>6.47</v>
      </c>
      <c r="E22" s="9">
        <f>D22*F20*G20</f>
        <v>7963.9230000000007</v>
      </c>
    </row>
    <row r="23" spans="1:8" ht="69" x14ac:dyDescent="0.25">
      <c r="A23" s="8" t="s">
        <v>54</v>
      </c>
      <c r="B23" s="10" t="s">
        <v>55</v>
      </c>
      <c r="C23" s="3" t="s">
        <v>4</v>
      </c>
      <c r="D23" s="3"/>
      <c r="E23" s="9">
        <f>773*3</f>
        <v>2319</v>
      </c>
    </row>
    <row r="24" spans="1:8" x14ac:dyDescent="0.25">
      <c r="A24" s="8" t="s">
        <v>44</v>
      </c>
      <c r="B24" s="10" t="s">
        <v>29</v>
      </c>
      <c r="C24" s="3" t="s">
        <v>4</v>
      </c>
      <c r="D24" s="3">
        <v>3.3</v>
      </c>
      <c r="E24" s="9">
        <f>D24*F20*3</f>
        <v>4061.9700000000003</v>
      </c>
    </row>
    <row r="25" spans="1:8" ht="15.6" x14ac:dyDescent="0.25">
      <c r="A25" s="8" t="s">
        <v>32</v>
      </c>
      <c r="B25" s="10" t="s">
        <v>55</v>
      </c>
      <c r="C25" s="3" t="s">
        <v>33</v>
      </c>
      <c r="D25" s="24"/>
      <c r="E25" s="9">
        <v>221.29</v>
      </c>
    </row>
    <row r="26" spans="1:8" s="15" customFormat="1" x14ac:dyDescent="0.25">
      <c r="A26" s="11" t="s">
        <v>34</v>
      </c>
      <c r="B26" s="12"/>
      <c r="C26" s="13"/>
      <c r="D26" s="13"/>
      <c r="E26" s="14">
        <f>SUM(E22:E25)</f>
        <v>14566.183000000001</v>
      </c>
    </row>
    <row r="28" spans="1:8" s="21" customFormat="1" ht="29.4" customHeight="1" x14ac:dyDescent="0.25">
      <c r="A28" s="61" t="s">
        <v>56</v>
      </c>
      <c r="B28" s="61"/>
      <c r="C28" s="61"/>
      <c r="D28" s="61"/>
      <c r="E28" s="61"/>
    </row>
    <row r="29" spans="1:8" ht="30" customHeight="1" x14ac:dyDescent="0.25">
      <c r="A29" s="48" t="s">
        <v>21</v>
      </c>
      <c r="B29" s="48"/>
      <c r="C29" s="48"/>
      <c r="D29" s="48"/>
      <c r="E29" s="48"/>
    </row>
    <row r="30" spans="1:8" x14ac:dyDescent="0.25">
      <c r="A30" s="48" t="s">
        <v>20</v>
      </c>
      <c r="B30" s="48"/>
      <c r="C30" s="48"/>
      <c r="D30" s="48"/>
      <c r="E30" s="48"/>
      <c r="H30" s="16"/>
    </row>
    <row r="31" spans="1:8" ht="31.5" customHeight="1" x14ac:dyDescent="0.25">
      <c r="A31" s="48" t="s">
        <v>35</v>
      </c>
      <c r="B31" s="48"/>
      <c r="C31" s="48"/>
      <c r="D31" s="48"/>
      <c r="E31" s="48"/>
    </row>
    <row r="32" spans="1:8" x14ac:dyDescent="0.25">
      <c r="A32" s="48" t="s">
        <v>18</v>
      </c>
      <c r="B32" s="48"/>
      <c r="C32" s="48"/>
      <c r="D32" s="48"/>
      <c r="E32" s="48"/>
    </row>
    <row r="33" spans="1:5" x14ac:dyDescent="0.25">
      <c r="A33" s="31"/>
      <c r="B33" s="31"/>
      <c r="C33" s="31"/>
      <c r="D33" s="31"/>
      <c r="E33" s="31"/>
    </row>
    <row r="34" spans="1:5" x14ac:dyDescent="0.25">
      <c r="A34" s="31"/>
      <c r="B34" s="31"/>
      <c r="C34" s="31"/>
      <c r="D34" s="31"/>
      <c r="E34" s="31"/>
    </row>
    <row r="35" spans="1:5" x14ac:dyDescent="0.25">
      <c r="A35" s="31"/>
      <c r="B35" s="31"/>
      <c r="C35" s="31"/>
      <c r="D35" s="31"/>
      <c r="E35" s="31"/>
    </row>
    <row r="36" spans="1:5" x14ac:dyDescent="0.25">
      <c r="A36" s="49" t="s">
        <v>5</v>
      </c>
      <c r="B36" s="49"/>
      <c r="C36" s="49"/>
      <c r="D36" s="49"/>
      <c r="E36" s="49"/>
    </row>
    <row r="37" spans="1:5" x14ac:dyDescent="0.25">
      <c r="A37" s="48" t="s">
        <v>18</v>
      </c>
      <c r="B37" s="48"/>
      <c r="C37" s="48"/>
      <c r="D37" s="48"/>
      <c r="E37" s="48"/>
    </row>
    <row r="38" spans="1:5" ht="15" customHeight="1" x14ac:dyDescent="0.25">
      <c r="A38" s="50" t="s">
        <v>30</v>
      </c>
      <c r="B38" s="50"/>
      <c r="C38" s="50"/>
      <c r="D38" s="50"/>
      <c r="E38" s="6"/>
    </row>
    <row r="39" spans="1:5" ht="11.25" customHeight="1" x14ac:dyDescent="0.25">
      <c r="B39" s="46" t="s">
        <v>19</v>
      </c>
      <c r="C39" s="46"/>
      <c r="D39" s="46"/>
      <c r="E39" s="7" t="s">
        <v>6</v>
      </c>
    </row>
    <row r="40" spans="1:5" x14ac:dyDescent="0.25">
      <c r="A40" s="32"/>
      <c r="B40" s="32"/>
      <c r="C40" s="32"/>
      <c r="D40" s="32"/>
      <c r="E40" s="32"/>
    </row>
    <row r="41" spans="1:5" x14ac:dyDescent="0.25">
      <c r="A41" s="50" t="s">
        <v>31</v>
      </c>
      <c r="B41" s="50"/>
      <c r="C41" s="50"/>
      <c r="D41" s="50"/>
      <c r="E41" s="6"/>
    </row>
    <row r="42" spans="1:5" x14ac:dyDescent="0.25">
      <c r="B42" s="46" t="s">
        <v>19</v>
      </c>
      <c r="C42" s="46"/>
      <c r="D42" s="46"/>
      <c r="E42" s="7" t="s">
        <v>6</v>
      </c>
    </row>
    <row r="45" spans="1:5" x14ac:dyDescent="0.25">
      <c r="A45" s="2" t="s">
        <v>38</v>
      </c>
    </row>
    <row r="46" spans="1:5" x14ac:dyDescent="0.25">
      <c r="A46" s="15" t="s">
        <v>36</v>
      </c>
    </row>
    <row r="47" spans="1:5" x14ac:dyDescent="0.25">
      <c r="A47" s="2" t="s">
        <v>42</v>
      </c>
      <c r="B47" s="19">
        <f>'1кв'!B51</f>
        <v>26403.656999999999</v>
      </c>
    </row>
    <row r="48" spans="1:5" ht="15.6" x14ac:dyDescent="0.3">
      <c r="A48" s="22" t="s">
        <v>57</v>
      </c>
      <c r="B48" s="17"/>
    </row>
    <row r="49" spans="1:2" x14ac:dyDescent="0.25">
      <c r="A49" s="2" t="s">
        <v>39</v>
      </c>
      <c r="B49" s="20">
        <v>22729.66</v>
      </c>
    </row>
    <row r="50" spans="1:2" ht="27.6" x14ac:dyDescent="0.25">
      <c r="A50" s="30" t="s">
        <v>40</v>
      </c>
      <c r="B50" s="20">
        <f>E26</f>
        <v>14566.183000000001</v>
      </c>
    </row>
    <row r="51" spans="1:2" x14ac:dyDescent="0.25">
      <c r="A51" s="18" t="s">
        <v>41</v>
      </c>
      <c r="B51" s="19">
        <f>B47+B49-B50</f>
        <v>34567.133999999991</v>
      </c>
    </row>
  </sheetData>
  <mergeCells count="29">
    <mergeCell ref="B42:D42"/>
    <mergeCell ref="A20:E20"/>
    <mergeCell ref="A28:E28"/>
    <mergeCell ref="A29:E29"/>
    <mergeCell ref="A30:E30"/>
    <mergeCell ref="A31:E31"/>
    <mergeCell ref="A32:E32"/>
    <mergeCell ref="A36:E36"/>
    <mergeCell ref="A37:E37"/>
    <mergeCell ref="A38:D38"/>
    <mergeCell ref="B39:D39"/>
    <mergeCell ref="A41:D41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view="pageBreakPreview" topLeftCell="A36" zoomScaleNormal="100" zoomScaleSheetLayoutView="100" workbookViewId="0">
      <selection activeCell="E29" sqref="E29"/>
    </sheetView>
  </sheetViews>
  <sheetFormatPr defaultColWidth="9.109375" defaultRowHeight="13.8" x14ac:dyDescent="0.25"/>
  <cols>
    <col min="1" max="1" width="33.33203125" style="2" customWidth="1"/>
    <col min="2" max="2" width="19.44140625" style="2" customWidth="1"/>
    <col min="3" max="3" width="13" style="2" customWidth="1"/>
    <col min="4" max="4" width="16.109375" style="2" customWidth="1"/>
    <col min="5" max="5" width="14.109375" style="2" customWidth="1"/>
    <col min="6" max="7" width="9.109375" style="2"/>
    <col min="8" max="8" width="12.109375" style="2" bestFit="1" customWidth="1"/>
    <col min="9" max="16384" width="9.109375" style="2"/>
  </cols>
  <sheetData>
    <row r="1" spans="1:5" ht="15.6" x14ac:dyDescent="0.25">
      <c r="A1" s="56" t="s">
        <v>11</v>
      </c>
      <c r="B1" s="56"/>
      <c r="C1" s="56"/>
      <c r="D1" s="56"/>
      <c r="E1" s="56"/>
    </row>
    <row r="2" spans="1:5" ht="31.5" customHeight="1" x14ac:dyDescent="0.3">
      <c r="A2" s="57" t="s">
        <v>12</v>
      </c>
      <c r="B2" s="58"/>
      <c r="C2" s="58"/>
      <c r="D2" s="58"/>
      <c r="E2" s="58"/>
    </row>
    <row r="3" spans="1:5" x14ac:dyDescent="0.25">
      <c r="A3" s="60" t="s">
        <v>58</v>
      </c>
      <c r="B3" s="60"/>
      <c r="C3" s="60"/>
      <c r="D3" s="60"/>
      <c r="E3" s="60"/>
    </row>
    <row r="4" spans="1:5" s="1" customFormat="1" ht="15.6" x14ac:dyDescent="0.3">
      <c r="A4" s="39" t="s">
        <v>13</v>
      </c>
      <c r="B4" s="4"/>
      <c r="C4" s="4"/>
      <c r="D4" s="4"/>
      <c r="E4" s="40" t="s">
        <v>59</v>
      </c>
    </row>
    <row r="5" spans="1:5" x14ac:dyDescent="0.25">
      <c r="A5" s="38"/>
      <c r="B5" s="4"/>
      <c r="C5" s="4"/>
      <c r="D5" s="4"/>
      <c r="E5" s="4"/>
    </row>
    <row r="6" spans="1:5" x14ac:dyDescent="0.25">
      <c r="A6" s="48" t="s">
        <v>0</v>
      </c>
      <c r="B6" s="48"/>
      <c r="C6" s="48"/>
      <c r="D6" s="48"/>
      <c r="E6" s="48"/>
    </row>
    <row r="7" spans="1:5" x14ac:dyDescent="0.25">
      <c r="A7" s="55" t="s">
        <v>24</v>
      </c>
      <c r="B7" s="55"/>
      <c r="C7" s="55"/>
      <c r="D7" s="55"/>
      <c r="E7" s="55"/>
    </row>
    <row r="8" spans="1:5" x14ac:dyDescent="0.25">
      <c r="A8" s="51" t="s">
        <v>1</v>
      </c>
      <c r="B8" s="51"/>
      <c r="C8" s="51"/>
      <c r="D8" s="51"/>
      <c r="E8" s="51"/>
    </row>
    <row r="9" spans="1:5" x14ac:dyDescent="0.25">
      <c r="A9" s="48" t="s">
        <v>25</v>
      </c>
      <c r="B9" s="48"/>
      <c r="C9" s="48"/>
      <c r="D9" s="48"/>
      <c r="E9" s="48"/>
    </row>
    <row r="10" spans="1:5" ht="19.95" customHeight="1" x14ac:dyDescent="0.25">
      <c r="A10" s="52" t="s">
        <v>14</v>
      </c>
      <c r="B10" s="53"/>
      <c r="C10" s="53"/>
      <c r="D10" s="53"/>
      <c r="E10" s="53"/>
    </row>
    <row r="11" spans="1:5" ht="28.5" customHeight="1" x14ac:dyDescent="0.25">
      <c r="A11" s="48" t="s">
        <v>27</v>
      </c>
      <c r="B11" s="48"/>
      <c r="C11" s="48"/>
      <c r="D11" s="48"/>
      <c r="E11" s="48"/>
    </row>
    <row r="12" spans="1:5" x14ac:dyDescent="0.25">
      <c r="A12" s="51" t="s">
        <v>15</v>
      </c>
      <c r="B12" s="54"/>
      <c r="C12" s="54"/>
      <c r="D12" s="54"/>
      <c r="E12" s="54"/>
    </row>
    <row r="13" spans="1:5" x14ac:dyDescent="0.25">
      <c r="A13" s="48" t="s">
        <v>23</v>
      </c>
      <c r="B13" s="48"/>
      <c r="C13" s="48"/>
      <c r="D13" s="48"/>
      <c r="E13" s="48"/>
    </row>
    <row r="14" spans="1:5" x14ac:dyDescent="0.25">
      <c r="A14" s="51" t="s">
        <v>2</v>
      </c>
      <c r="B14" s="54"/>
      <c r="C14" s="54"/>
      <c r="D14" s="54"/>
      <c r="E14" s="54"/>
    </row>
    <row r="15" spans="1:5" x14ac:dyDescent="0.25">
      <c r="A15" s="48" t="s">
        <v>22</v>
      </c>
      <c r="B15" s="48"/>
      <c r="C15" s="48"/>
      <c r="D15" s="48"/>
      <c r="E15" s="48"/>
    </row>
    <row r="16" spans="1:5" x14ac:dyDescent="0.25">
      <c r="A16" s="51" t="s">
        <v>16</v>
      </c>
      <c r="B16" s="54"/>
      <c r="C16" s="54"/>
      <c r="D16" s="54"/>
      <c r="E16" s="54"/>
    </row>
    <row r="17" spans="1:8" ht="30.75" customHeight="1" x14ac:dyDescent="0.25">
      <c r="A17" s="48" t="s">
        <v>17</v>
      </c>
      <c r="B17" s="48"/>
      <c r="C17" s="48"/>
      <c r="D17" s="48"/>
      <c r="E17" s="48"/>
    </row>
    <row r="18" spans="1:8" ht="60.75" customHeight="1" x14ac:dyDescent="0.25">
      <c r="A18" s="48" t="s">
        <v>28</v>
      </c>
      <c r="B18" s="48"/>
      <c r="C18" s="48"/>
      <c r="D18" s="48"/>
      <c r="E18" s="48"/>
    </row>
    <row r="19" spans="1:8" ht="30.75" customHeight="1" x14ac:dyDescent="0.25">
      <c r="A19" s="47" t="s">
        <v>26</v>
      </c>
      <c r="B19" s="47"/>
      <c r="C19" s="47"/>
      <c r="D19" s="47"/>
      <c r="E19" s="47"/>
    </row>
    <row r="20" spans="1:8" x14ac:dyDescent="0.25">
      <c r="A20" s="47"/>
      <c r="B20" s="47"/>
      <c r="C20" s="47"/>
      <c r="D20" s="47"/>
      <c r="E20" s="47"/>
      <c r="F20" s="2">
        <v>410.3</v>
      </c>
      <c r="G20" s="2">
        <v>3</v>
      </c>
    </row>
    <row r="21" spans="1:8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9.6" x14ac:dyDescent="0.3">
      <c r="A22" s="23" t="s">
        <v>45</v>
      </c>
      <c r="B22" s="10" t="s">
        <v>43</v>
      </c>
      <c r="C22" s="3" t="s">
        <v>4</v>
      </c>
      <c r="D22" s="3">
        <v>6.83</v>
      </c>
      <c r="E22" s="9">
        <f>D22*F20*G20</f>
        <v>8407.0470000000005</v>
      </c>
    </row>
    <row r="23" spans="1:8" ht="69" x14ac:dyDescent="0.25">
      <c r="A23" s="8" t="s">
        <v>54</v>
      </c>
      <c r="B23" s="10" t="s">
        <v>60</v>
      </c>
      <c r="C23" s="3" t="s">
        <v>4</v>
      </c>
      <c r="D23" s="3"/>
      <c r="E23" s="9">
        <f>773*3</f>
        <v>2319</v>
      </c>
    </row>
    <row r="24" spans="1:8" x14ac:dyDescent="0.25">
      <c r="A24" s="8" t="s">
        <v>44</v>
      </c>
      <c r="B24" s="10" t="s">
        <v>29</v>
      </c>
      <c r="C24" s="3" t="s">
        <v>4</v>
      </c>
      <c r="D24" s="3">
        <v>3.43</v>
      </c>
      <c r="E24" s="9">
        <f>D24*F20*3</f>
        <v>4221.987000000001</v>
      </c>
    </row>
    <row r="25" spans="1:8" ht="15.6" x14ac:dyDescent="0.25">
      <c r="A25" s="8" t="s">
        <v>32</v>
      </c>
      <c r="B25" s="10" t="s">
        <v>60</v>
      </c>
      <c r="C25" s="3" t="s">
        <v>33</v>
      </c>
      <c r="D25" s="24"/>
      <c r="E25" s="9">
        <f>801.16+500</f>
        <v>1301.1599999999999</v>
      </c>
    </row>
    <row r="26" spans="1:8" ht="15.6" x14ac:dyDescent="0.25">
      <c r="A26" s="45" t="s">
        <v>61</v>
      </c>
      <c r="B26" s="10" t="s">
        <v>63</v>
      </c>
      <c r="C26" s="3" t="s">
        <v>33</v>
      </c>
      <c r="D26" s="24"/>
      <c r="E26" s="9">
        <v>43591.67</v>
      </c>
    </row>
    <row r="27" spans="1:8" ht="15.6" x14ac:dyDescent="0.25">
      <c r="A27" s="45" t="s">
        <v>62</v>
      </c>
      <c r="B27" s="10" t="s">
        <v>63</v>
      </c>
      <c r="C27" s="3" t="s">
        <v>33</v>
      </c>
      <c r="D27" s="24"/>
      <c r="E27" s="9">
        <v>577.08000000000004</v>
      </c>
    </row>
    <row r="28" spans="1:8" s="15" customFormat="1" x14ac:dyDescent="0.25">
      <c r="A28" s="11" t="s">
        <v>34</v>
      </c>
      <c r="B28" s="12"/>
      <c r="C28" s="13"/>
      <c r="D28" s="13"/>
      <c r="E28" s="14">
        <f>SUM(E22:E27)</f>
        <v>60417.944000000003</v>
      </c>
    </row>
    <row r="30" spans="1:8" s="21" customFormat="1" ht="29.4" customHeight="1" x14ac:dyDescent="0.25">
      <c r="A30" s="61" t="s">
        <v>65</v>
      </c>
      <c r="B30" s="61"/>
      <c r="C30" s="61"/>
      <c r="D30" s="61"/>
      <c r="E30" s="61"/>
    </row>
    <row r="31" spans="1:8" ht="30" customHeight="1" x14ac:dyDescent="0.25">
      <c r="A31" s="48" t="s">
        <v>21</v>
      </c>
      <c r="B31" s="48"/>
      <c r="C31" s="48"/>
      <c r="D31" s="48"/>
      <c r="E31" s="48"/>
    </row>
    <row r="32" spans="1:8" x14ac:dyDescent="0.25">
      <c r="A32" s="48" t="s">
        <v>20</v>
      </c>
      <c r="B32" s="48"/>
      <c r="C32" s="48"/>
      <c r="D32" s="48"/>
      <c r="E32" s="48"/>
      <c r="H32" s="16"/>
    </row>
    <row r="33" spans="1:5" ht="31.5" customHeight="1" x14ac:dyDescent="0.25">
      <c r="A33" s="48" t="s">
        <v>35</v>
      </c>
      <c r="B33" s="48"/>
      <c r="C33" s="48"/>
      <c r="D33" s="48"/>
      <c r="E33" s="48"/>
    </row>
    <row r="34" spans="1:5" x14ac:dyDescent="0.25">
      <c r="A34" s="48" t="s">
        <v>18</v>
      </c>
      <c r="B34" s="48"/>
      <c r="C34" s="48"/>
      <c r="D34" s="48"/>
      <c r="E34" s="48"/>
    </row>
    <row r="35" spans="1:5" x14ac:dyDescent="0.25">
      <c r="A35" s="36"/>
      <c r="B35" s="36"/>
      <c r="C35" s="36"/>
      <c r="D35" s="36"/>
      <c r="E35" s="36"/>
    </row>
    <row r="36" spans="1:5" x14ac:dyDescent="0.25">
      <c r="A36" s="36"/>
      <c r="B36" s="36"/>
      <c r="C36" s="36"/>
      <c r="D36" s="36"/>
      <c r="E36" s="36"/>
    </row>
    <row r="37" spans="1:5" x14ac:dyDescent="0.25">
      <c r="A37" s="36"/>
      <c r="B37" s="36"/>
      <c r="C37" s="36"/>
      <c r="D37" s="36"/>
      <c r="E37" s="36"/>
    </row>
    <row r="38" spans="1:5" x14ac:dyDescent="0.25">
      <c r="A38" s="49" t="s">
        <v>5</v>
      </c>
      <c r="B38" s="49"/>
      <c r="C38" s="49"/>
      <c r="D38" s="49"/>
      <c r="E38" s="49"/>
    </row>
    <row r="39" spans="1:5" x14ac:dyDescent="0.25">
      <c r="A39" s="48" t="s">
        <v>18</v>
      </c>
      <c r="B39" s="48"/>
      <c r="C39" s="48"/>
      <c r="D39" s="48"/>
      <c r="E39" s="48"/>
    </row>
    <row r="40" spans="1:5" ht="15" customHeight="1" x14ac:dyDescent="0.25">
      <c r="A40" s="50" t="s">
        <v>30</v>
      </c>
      <c r="B40" s="50"/>
      <c r="C40" s="50"/>
      <c r="D40" s="50"/>
      <c r="E40" s="6"/>
    </row>
    <row r="41" spans="1:5" ht="11.25" customHeight="1" x14ac:dyDescent="0.25">
      <c r="B41" s="46" t="s">
        <v>19</v>
      </c>
      <c r="C41" s="46"/>
      <c r="D41" s="46"/>
      <c r="E41" s="7" t="s">
        <v>6</v>
      </c>
    </row>
    <row r="42" spans="1:5" x14ac:dyDescent="0.25">
      <c r="A42" s="37"/>
      <c r="B42" s="37"/>
      <c r="C42" s="37"/>
      <c r="D42" s="37"/>
      <c r="E42" s="37"/>
    </row>
    <row r="43" spans="1:5" x14ac:dyDescent="0.25">
      <c r="A43" s="50" t="s">
        <v>31</v>
      </c>
      <c r="B43" s="50"/>
      <c r="C43" s="50"/>
      <c r="D43" s="50"/>
      <c r="E43" s="6"/>
    </row>
    <row r="44" spans="1:5" x14ac:dyDescent="0.25">
      <c r="B44" s="46" t="s">
        <v>19</v>
      </c>
      <c r="C44" s="46"/>
      <c r="D44" s="46"/>
      <c r="E44" s="7" t="s">
        <v>6</v>
      </c>
    </row>
    <row r="47" spans="1:5" x14ac:dyDescent="0.25">
      <c r="A47" s="2" t="s">
        <v>38</v>
      </c>
    </row>
    <row r="48" spans="1:5" x14ac:dyDescent="0.25">
      <c r="A48" s="15" t="s">
        <v>36</v>
      </c>
    </row>
    <row r="49" spans="1:2" x14ac:dyDescent="0.25">
      <c r="A49" s="2" t="s">
        <v>42</v>
      </c>
      <c r="B49" s="19">
        <f>'2кв'!B51</f>
        <v>34567.133999999991</v>
      </c>
    </row>
    <row r="50" spans="1:2" ht="15.6" x14ac:dyDescent="0.3">
      <c r="A50" s="22" t="s">
        <v>64</v>
      </c>
      <c r="B50" s="17"/>
    </row>
    <row r="51" spans="1:2" x14ac:dyDescent="0.25">
      <c r="A51" s="2" t="s">
        <v>39</v>
      </c>
      <c r="B51" s="20">
        <v>17878.900000000001</v>
      </c>
    </row>
    <row r="52" spans="1:2" ht="27.6" x14ac:dyDescent="0.25">
      <c r="A52" s="35" t="s">
        <v>40</v>
      </c>
      <c r="B52" s="20">
        <f>E28</f>
        <v>60417.944000000003</v>
      </c>
    </row>
    <row r="53" spans="1:2" x14ac:dyDescent="0.25">
      <c r="A53" s="18" t="s">
        <v>41</v>
      </c>
      <c r="B53" s="19">
        <f>B49+B51-B52</f>
        <v>-7971.9100000000108</v>
      </c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38:E38"/>
    <mergeCell ref="A15:E15"/>
    <mergeCell ref="A16:E16"/>
    <mergeCell ref="A17:E17"/>
    <mergeCell ref="A18:E18"/>
    <mergeCell ref="A19:E19"/>
    <mergeCell ref="A20:E20"/>
    <mergeCell ref="A30:E30"/>
    <mergeCell ref="A31:E31"/>
    <mergeCell ref="A32:E32"/>
    <mergeCell ref="A33:E33"/>
    <mergeCell ref="A34:E34"/>
    <mergeCell ref="A39:E39"/>
    <mergeCell ref="A40:D40"/>
    <mergeCell ref="B41:D41"/>
    <mergeCell ref="A43:D43"/>
    <mergeCell ref="B44:D44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view="pageBreakPreview" topLeftCell="A25" zoomScaleNormal="100" zoomScaleSheetLayoutView="100" workbookViewId="0">
      <selection activeCell="A30" sqref="A30:E30"/>
    </sheetView>
  </sheetViews>
  <sheetFormatPr defaultColWidth="9.109375" defaultRowHeight="13.8" x14ac:dyDescent="0.25"/>
  <cols>
    <col min="1" max="1" width="33.33203125" style="2" customWidth="1"/>
    <col min="2" max="2" width="19.44140625" style="2" customWidth="1"/>
    <col min="3" max="3" width="13" style="2" customWidth="1"/>
    <col min="4" max="4" width="16.109375" style="2" customWidth="1"/>
    <col min="5" max="5" width="14.109375" style="2" customWidth="1"/>
    <col min="6" max="7" width="9.109375" style="2"/>
    <col min="8" max="8" width="12.109375" style="2" bestFit="1" customWidth="1"/>
    <col min="9" max="16384" width="9.109375" style="2"/>
  </cols>
  <sheetData>
    <row r="1" spans="1:5" ht="15.6" x14ac:dyDescent="0.25">
      <c r="A1" s="56" t="s">
        <v>11</v>
      </c>
      <c r="B1" s="56"/>
      <c r="C1" s="56"/>
      <c r="D1" s="56"/>
      <c r="E1" s="56"/>
    </row>
    <row r="2" spans="1:5" ht="31.5" customHeight="1" x14ac:dyDescent="0.3">
      <c r="A2" s="57" t="s">
        <v>12</v>
      </c>
      <c r="B2" s="58"/>
      <c r="C2" s="58"/>
      <c r="D2" s="58"/>
      <c r="E2" s="58"/>
    </row>
    <row r="3" spans="1:5" x14ac:dyDescent="0.25">
      <c r="A3" s="60" t="s">
        <v>66</v>
      </c>
      <c r="B3" s="60"/>
      <c r="C3" s="60"/>
      <c r="D3" s="60"/>
      <c r="E3" s="60"/>
    </row>
    <row r="4" spans="1:5" s="1" customFormat="1" ht="15.6" x14ac:dyDescent="0.3">
      <c r="A4" s="39" t="s">
        <v>13</v>
      </c>
      <c r="B4" s="4"/>
      <c r="C4" s="4"/>
      <c r="D4" s="4"/>
      <c r="E4" s="40" t="s">
        <v>67</v>
      </c>
    </row>
    <row r="5" spans="1:5" x14ac:dyDescent="0.25">
      <c r="A5" s="44"/>
      <c r="B5" s="4"/>
      <c r="C5" s="4"/>
      <c r="D5" s="4"/>
      <c r="E5" s="4"/>
    </row>
    <row r="6" spans="1:5" x14ac:dyDescent="0.25">
      <c r="A6" s="48" t="s">
        <v>0</v>
      </c>
      <c r="B6" s="48"/>
      <c r="C6" s="48"/>
      <c r="D6" s="48"/>
      <c r="E6" s="48"/>
    </row>
    <row r="7" spans="1:5" x14ac:dyDescent="0.25">
      <c r="A7" s="55" t="s">
        <v>24</v>
      </c>
      <c r="B7" s="55"/>
      <c r="C7" s="55"/>
      <c r="D7" s="55"/>
      <c r="E7" s="55"/>
    </row>
    <row r="8" spans="1:5" x14ac:dyDescent="0.25">
      <c r="A8" s="51" t="s">
        <v>1</v>
      </c>
      <c r="B8" s="51"/>
      <c r="C8" s="51"/>
      <c r="D8" s="51"/>
      <c r="E8" s="51"/>
    </row>
    <row r="9" spans="1:5" x14ac:dyDescent="0.25">
      <c r="A9" s="48" t="s">
        <v>25</v>
      </c>
      <c r="B9" s="48"/>
      <c r="C9" s="48"/>
      <c r="D9" s="48"/>
      <c r="E9" s="48"/>
    </row>
    <row r="10" spans="1:5" ht="19.95" customHeight="1" x14ac:dyDescent="0.25">
      <c r="A10" s="52" t="s">
        <v>14</v>
      </c>
      <c r="B10" s="53"/>
      <c r="C10" s="53"/>
      <c r="D10" s="53"/>
      <c r="E10" s="53"/>
    </row>
    <row r="11" spans="1:5" ht="28.5" customHeight="1" x14ac:dyDescent="0.25">
      <c r="A11" s="48" t="s">
        <v>27</v>
      </c>
      <c r="B11" s="48"/>
      <c r="C11" s="48"/>
      <c r="D11" s="48"/>
      <c r="E11" s="48"/>
    </row>
    <row r="12" spans="1:5" x14ac:dyDescent="0.25">
      <c r="A12" s="51" t="s">
        <v>15</v>
      </c>
      <c r="B12" s="54"/>
      <c r="C12" s="54"/>
      <c r="D12" s="54"/>
      <c r="E12" s="54"/>
    </row>
    <row r="13" spans="1:5" x14ac:dyDescent="0.25">
      <c r="A13" s="48" t="s">
        <v>23</v>
      </c>
      <c r="B13" s="48"/>
      <c r="C13" s="48"/>
      <c r="D13" s="48"/>
      <c r="E13" s="48"/>
    </row>
    <row r="14" spans="1:5" x14ac:dyDescent="0.25">
      <c r="A14" s="51" t="s">
        <v>2</v>
      </c>
      <c r="B14" s="54"/>
      <c r="C14" s="54"/>
      <c r="D14" s="54"/>
      <c r="E14" s="54"/>
    </row>
    <row r="15" spans="1:5" x14ac:dyDescent="0.25">
      <c r="A15" s="48" t="s">
        <v>22</v>
      </c>
      <c r="B15" s="48"/>
      <c r="C15" s="48"/>
      <c r="D15" s="48"/>
      <c r="E15" s="48"/>
    </row>
    <row r="16" spans="1:5" x14ac:dyDescent="0.25">
      <c r="A16" s="51" t="s">
        <v>16</v>
      </c>
      <c r="B16" s="54"/>
      <c r="C16" s="54"/>
      <c r="D16" s="54"/>
      <c r="E16" s="54"/>
    </row>
    <row r="17" spans="1:8" ht="30.75" customHeight="1" x14ac:dyDescent="0.25">
      <c r="A17" s="48" t="s">
        <v>17</v>
      </c>
      <c r="B17" s="48"/>
      <c r="C17" s="48"/>
      <c r="D17" s="48"/>
      <c r="E17" s="48"/>
    </row>
    <row r="18" spans="1:8" ht="60.75" customHeight="1" x14ac:dyDescent="0.25">
      <c r="A18" s="48" t="s">
        <v>28</v>
      </c>
      <c r="B18" s="48"/>
      <c r="C18" s="48"/>
      <c r="D18" s="48"/>
      <c r="E18" s="48"/>
    </row>
    <row r="19" spans="1:8" ht="30.75" customHeight="1" x14ac:dyDescent="0.25">
      <c r="A19" s="47" t="s">
        <v>26</v>
      </c>
      <c r="B19" s="47"/>
      <c r="C19" s="47"/>
      <c r="D19" s="47"/>
      <c r="E19" s="47"/>
    </row>
    <row r="20" spans="1:8" x14ac:dyDescent="0.25">
      <c r="A20" s="47"/>
      <c r="B20" s="47"/>
      <c r="C20" s="47"/>
      <c r="D20" s="47"/>
      <c r="E20" s="47"/>
      <c r="F20" s="2">
        <v>410.3</v>
      </c>
      <c r="G20" s="2">
        <v>3</v>
      </c>
    </row>
    <row r="21" spans="1:8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9.6" x14ac:dyDescent="0.3">
      <c r="A22" s="23" t="s">
        <v>45</v>
      </c>
      <c r="B22" s="10" t="s">
        <v>43</v>
      </c>
      <c r="C22" s="3" t="s">
        <v>4</v>
      </c>
      <c r="D22" s="3">
        <v>6.83</v>
      </c>
      <c r="E22" s="9">
        <f>D22*F20*G20</f>
        <v>8407.0470000000005</v>
      </c>
    </row>
    <row r="23" spans="1:8" ht="69" x14ac:dyDescent="0.25">
      <c r="A23" s="8" t="s">
        <v>54</v>
      </c>
      <c r="B23" s="10" t="s">
        <v>68</v>
      </c>
      <c r="C23" s="3" t="s">
        <v>4</v>
      </c>
      <c r="D23" s="3"/>
      <c r="E23" s="9">
        <f>773*3</f>
        <v>2319</v>
      </c>
    </row>
    <row r="24" spans="1:8" x14ac:dyDescent="0.25">
      <c r="A24" s="8" t="s">
        <v>44</v>
      </c>
      <c r="B24" s="10" t="s">
        <v>29</v>
      </c>
      <c r="C24" s="3" t="s">
        <v>4</v>
      </c>
      <c r="D24" s="3">
        <v>3.43</v>
      </c>
      <c r="E24" s="9">
        <f>D24*F20*3</f>
        <v>4221.987000000001</v>
      </c>
    </row>
    <row r="25" spans="1:8" ht="15.6" x14ac:dyDescent="0.25">
      <c r="A25" s="8" t="s">
        <v>32</v>
      </c>
      <c r="B25" s="10" t="s">
        <v>68</v>
      </c>
      <c r="C25" s="3" t="s">
        <v>33</v>
      </c>
      <c r="D25" s="24"/>
      <c r="E25" s="9">
        <v>15.75</v>
      </c>
    </row>
    <row r="26" spans="1:8" ht="27.6" x14ac:dyDescent="0.25">
      <c r="A26" s="62" t="s">
        <v>69</v>
      </c>
      <c r="B26" s="64" t="s">
        <v>71</v>
      </c>
      <c r="C26" s="3" t="s">
        <v>33</v>
      </c>
      <c r="D26" s="24">
        <v>4</v>
      </c>
      <c r="E26" s="9">
        <f>D26*206.95</f>
        <v>827.8</v>
      </c>
    </row>
    <row r="27" spans="1:8" ht="27.6" x14ac:dyDescent="0.25">
      <c r="A27" s="63" t="s">
        <v>70</v>
      </c>
      <c r="B27" s="65" t="s">
        <v>72</v>
      </c>
      <c r="C27" s="3" t="s">
        <v>33</v>
      </c>
      <c r="D27" s="24"/>
      <c r="E27" s="9">
        <v>5242.16</v>
      </c>
    </row>
    <row r="28" spans="1:8" s="15" customFormat="1" x14ac:dyDescent="0.25">
      <c r="A28" s="11" t="s">
        <v>34</v>
      </c>
      <c r="B28" s="12"/>
      <c r="C28" s="13"/>
      <c r="D28" s="13"/>
      <c r="E28" s="14">
        <f>SUM(E22:E27)</f>
        <v>21033.743999999999</v>
      </c>
    </row>
    <row r="30" spans="1:8" s="21" customFormat="1" ht="29.4" customHeight="1" x14ac:dyDescent="0.25">
      <c r="A30" s="61" t="s">
        <v>94</v>
      </c>
      <c r="B30" s="61"/>
      <c r="C30" s="61"/>
      <c r="D30" s="61"/>
      <c r="E30" s="61"/>
    </row>
    <row r="31" spans="1:8" ht="30" customHeight="1" x14ac:dyDescent="0.25">
      <c r="A31" s="48" t="s">
        <v>21</v>
      </c>
      <c r="B31" s="48"/>
      <c r="C31" s="48"/>
      <c r="D31" s="48"/>
      <c r="E31" s="48"/>
    </row>
    <row r="32" spans="1:8" x14ac:dyDescent="0.25">
      <c r="A32" s="48" t="s">
        <v>20</v>
      </c>
      <c r="B32" s="48"/>
      <c r="C32" s="48"/>
      <c r="D32" s="48"/>
      <c r="E32" s="48"/>
      <c r="H32" s="16"/>
    </row>
    <row r="33" spans="1:5" ht="31.5" customHeight="1" x14ac:dyDescent="0.25">
      <c r="A33" s="48" t="s">
        <v>35</v>
      </c>
      <c r="B33" s="48"/>
      <c r="C33" s="48"/>
      <c r="D33" s="48"/>
      <c r="E33" s="48"/>
    </row>
    <row r="34" spans="1:5" x14ac:dyDescent="0.25">
      <c r="A34" s="48" t="s">
        <v>18</v>
      </c>
      <c r="B34" s="48"/>
      <c r="C34" s="48"/>
      <c r="D34" s="48"/>
      <c r="E34" s="48"/>
    </row>
    <row r="35" spans="1:5" x14ac:dyDescent="0.25">
      <c r="A35" s="41"/>
      <c r="B35" s="41"/>
      <c r="C35" s="41"/>
      <c r="D35" s="41"/>
      <c r="E35" s="41"/>
    </row>
    <row r="36" spans="1:5" x14ac:dyDescent="0.25">
      <c r="A36" s="41"/>
      <c r="B36" s="41"/>
      <c r="C36" s="41"/>
      <c r="D36" s="41"/>
      <c r="E36" s="41"/>
    </row>
    <row r="37" spans="1:5" x14ac:dyDescent="0.25">
      <c r="A37" s="41"/>
      <c r="B37" s="41"/>
      <c r="C37" s="41"/>
      <c r="D37" s="41"/>
      <c r="E37" s="41"/>
    </row>
    <row r="38" spans="1:5" x14ac:dyDescent="0.25">
      <c r="A38" s="49" t="s">
        <v>5</v>
      </c>
      <c r="B38" s="49"/>
      <c r="C38" s="49"/>
      <c r="D38" s="49"/>
      <c r="E38" s="49"/>
    </row>
    <row r="39" spans="1:5" x14ac:dyDescent="0.25">
      <c r="A39" s="48" t="s">
        <v>18</v>
      </c>
      <c r="B39" s="48"/>
      <c r="C39" s="48"/>
      <c r="D39" s="48"/>
      <c r="E39" s="48"/>
    </row>
    <row r="40" spans="1:5" ht="15" customHeight="1" x14ac:dyDescent="0.25">
      <c r="A40" s="50" t="s">
        <v>30</v>
      </c>
      <c r="B40" s="50"/>
      <c r="C40" s="50"/>
      <c r="D40" s="50"/>
      <c r="E40" s="6"/>
    </row>
    <row r="41" spans="1:5" ht="11.25" customHeight="1" x14ac:dyDescent="0.25">
      <c r="B41" s="46" t="s">
        <v>19</v>
      </c>
      <c r="C41" s="46"/>
      <c r="D41" s="46"/>
      <c r="E41" s="7" t="s">
        <v>6</v>
      </c>
    </row>
    <row r="42" spans="1:5" x14ac:dyDescent="0.25">
      <c r="A42" s="43"/>
      <c r="B42" s="43"/>
      <c r="C42" s="43"/>
      <c r="D42" s="43"/>
      <c r="E42" s="43"/>
    </row>
    <row r="43" spans="1:5" x14ac:dyDescent="0.25">
      <c r="A43" s="50" t="s">
        <v>31</v>
      </c>
      <c r="B43" s="50"/>
      <c r="C43" s="50"/>
      <c r="D43" s="50"/>
      <c r="E43" s="6"/>
    </row>
    <row r="44" spans="1:5" x14ac:dyDescent="0.25">
      <c r="B44" s="46" t="s">
        <v>19</v>
      </c>
      <c r="C44" s="46"/>
      <c r="D44" s="46"/>
      <c r="E44" s="7" t="s">
        <v>6</v>
      </c>
    </row>
    <row r="47" spans="1:5" x14ac:dyDescent="0.25">
      <c r="A47" s="2" t="s">
        <v>38</v>
      </c>
    </row>
    <row r="48" spans="1:5" x14ac:dyDescent="0.25">
      <c r="A48" s="15" t="s">
        <v>36</v>
      </c>
    </row>
    <row r="49" spans="1:2" x14ac:dyDescent="0.25">
      <c r="A49" s="2" t="s">
        <v>42</v>
      </c>
      <c r="B49" s="19">
        <f>'3кв'!B53</f>
        <v>-7971.9100000000108</v>
      </c>
    </row>
    <row r="50" spans="1:2" ht="15.6" x14ac:dyDescent="0.3">
      <c r="A50" s="22" t="s">
        <v>64</v>
      </c>
      <c r="B50" s="17"/>
    </row>
    <row r="51" spans="1:2" x14ac:dyDescent="0.25">
      <c r="A51" s="2" t="s">
        <v>39</v>
      </c>
      <c r="B51" s="20">
        <v>16631.82</v>
      </c>
    </row>
    <row r="52" spans="1:2" ht="27.6" x14ac:dyDescent="0.25">
      <c r="A52" s="42" t="s">
        <v>40</v>
      </c>
      <c r="B52" s="20">
        <f>E28</f>
        <v>21033.743999999999</v>
      </c>
    </row>
    <row r="53" spans="1:2" x14ac:dyDescent="0.25">
      <c r="A53" s="18" t="s">
        <v>41</v>
      </c>
      <c r="B53" s="19">
        <f>B49+B51-B52</f>
        <v>-12373.83400000001</v>
      </c>
    </row>
  </sheetData>
  <mergeCells count="29">
    <mergeCell ref="A39:E39"/>
    <mergeCell ref="A40:D40"/>
    <mergeCell ref="B41:D41"/>
    <mergeCell ref="A43:D43"/>
    <mergeCell ref="B44:D44"/>
    <mergeCell ref="A30:E30"/>
    <mergeCell ref="A31:E31"/>
    <mergeCell ref="A32:E32"/>
    <mergeCell ref="A33:E33"/>
    <mergeCell ref="A34:E34"/>
    <mergeCell ref="A38:E38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view="pageBreakPreview" zoomScaleNormal="100" zoomScaleSheetLayoutView="100" workbookViewId="0">
      <selection activeCell="D24" sqref="D24"/>
    </sheetView>
  </sheetViews>
  <sheetFormatPr defaultRowHeight="14.4" x14ac:dyDescent="0.3"/>
  <cols>
    <col min="1" max="1" width="10.5546875" customWidth="1"/>
    <col min="2" max="2" width="54.33203125" customWidth="1"/>
    <col min="3" max="3" width="15.33203125" customWidth="1"/>
    <col min="4" max="4" width="11.88671875" customWidth="1"/>
    <col min="5" max="5" width="14.6640625" customWidth="1"/>
    <col min="6" max="6" width="12.44140625" customWidth="1"/>
    <col min="7" max="7" width="12" customWidth="1"/>
    <col min="8" max="8" width="13.5546875" customWidth="1"/>
  </cols>
  <sheetData>
    <row r="1" spans="1:5" ht="15.6" x14ac:dyDescent="0.3">
      <c r="A1" s="66" t="s">
        <v>73</v>
      </c>
      <c r="B1" s="66"/>
      <c r="C1" s="66"/>
      <c r="D1" s="67"/>
    </row>
    <row r="2" spans="1:5" ht="15.6" x14ac:dyDescent="0.3">
      <c r="A2" s="68" t="s">
        <v>74</v>
      </c>
      <c r="B2" s="68"/>
      <c r="C2" s="68"/>
      <c r="D2" s="1"/>
    </row>
    <row r="3" spans="1:5" ht="15.6" x14ac:dyDescent="0.3">
      <c r="A3" s="68" t="s">
        <v>75</v>
      </c>
      <c r="B3" s="68"/>
      <c r="C3" s="68"/>
      <c r="D3" s="1"/>
    </row>
    <row r="4" spans="1:5" ht="15.6" x14ac:dyDescent="0.3">
      <c r="A4" s="66" t="s">
        <v>91</v>
      </c>
      <c r="B4" s="66"/>
      <c r="C4" s="66"/>
      <c r="D4" s="67"/>
    </row>
    <row r="5" spans="1:5" ht="15.6" x14ac:dyDescent="0.3">
      <c r="A5" s="69"/>
      <c r="B5" s="69"/>
      <c r="C5" s="69"/>
      <c r="D5" s="1"/>
    </row>
    <row r="6" spans="1:5" ht="15.6" x14ac:dyDescent="0.3">
      <c r="A6" s="1"/>
      <c r="B6" s="70" t="s">
        <v>76</v>
      </c>
      <c r="C6" s="71">
        <f>'1кв'!B47</f>
        <v>22536.77</v>
      </c>
      <c r="D6" s="72"/>
    </row>
    <row r="7" spans="1:5" ht="15.6" x14ac:dyDescent="0.3">
      <c r="A7" s="1"/>
      <c r="B7" s="70" t="s">
        <v>92</v>
      </c>
      <c r="C7" s="71"/>
      <c r="D7" s="72"/>
    </row>
    <row r="8" spans="1:5" ht="15.6" x14ac:dyDescent="0.3">
      <c r="A8" s="73" t="s">
        <v>77</v>
      </c>
      <c r="B8" s="70" t="s">
        <v>78</v>
      </c>
      <c r="C8" s="74">
        <f>'1кв'!B49+'2кв'!B49+'3кв'!B51+'4кв'!B51</f>
        <v>73306.44</v>
      </c>
      <c r="D8" s="75"/>
    </row>
    <row r="9" spans="1:5" ht="15.6" x14ac:dyDescent="0.3">
      <c r="A9" s="29"/>
      <c r="B9" s="70" t="s">
        <v>79</v>
      </c>
      <c r="C9" s="76">
        <f>SUM(C8:C8)</f>
        <v>73306.44</v>
      </c>
      <c r="D9" s="72"/>
    </row>
    <row r="10" spans="1:5" ht="15.6" x14ac:dyDescent="0.3">
      <c r="A10" s="1"/>
      <c r="B10" s="77"/>
      <c r="C10" s="77"/>
      <c r="D10" s="78"/>
    </row>
    <row r="11" spans="1:5" ht="15.6" x14ac:dyDescent="0.3">
      <c r="A11" s="1" t="s">
        <v>80</v>
      </c>
      <c r="B11" s="23" t="s">
        <v>45</v>
      </c>
      <c r="C11" s="79">
        <f>'1кв'!E22+'2кв'!E22+'3кв'!E22+'4кв'!E22</f>
        <v>32741.940000000002</v>
      </c>
      <c r="D11" s="78"/>
    </row>
    <row r="12" spans="1:5" ht="27.6" x14ac:dyDescent="0.3">
      <c r="A12" s="1"/>
      <c r="B12" s="8" t="s">
        <v>81</v>
      </c>
      <c r="C12" s="79">
        <f>'1кв'!E23+'2кв'!E23+'3кв'!E23+'4кв'!E23</f>
        <v>7130.2800000000007</v>
      </c>
      <c r="D12" s="78"/>
      <c r="E12" s="80"/>
    </row>
    <row r="13" spans="1:5" ht="15.6" x14ac:dyDescent="0.3">
      <c r="B13" s="8" t="s">
        <v>44</v>
      </c>
      <c r="C13" s="79">
        <f>'1кв'!E24+'2кв'!E24+'3кв'!E24+'4кв'!E24</f>
        <v>16567.914000000004</v>
      </c>
      <c r="D13" s="78"/>
    </row>
    <row r="14" spans="1:5" ht="15.6" x14ac:dyDescent="0.3">
      <c r="A14" s="1"/>
      <c r="B14" s="8" t="s">
        <v>32</v>
      </c>
      <c r="C14" s="79">
        <f>'1кв'!E25+'2кв'!E25+'3кв'!E25+'4кв'!E25</f>
        <v>1538.1999999999998</v>
      </c>
      <c r="D14" s="78"/>
    </row>
    <row r="15" spans="1:5" ht="15.6" x14ac:dyDescent="0.3">
      <c r="A15" s="1"/>
      <c r="B15" s="81" t="s">
        <v>93</v>
      </c>
      <c r="C15" s="79">
        <f>4*206.95</f>
        <v>827.8</v>
      </c>
      <c r="D15" s="78"/>
    </row>
    <row r="16" spans="1:5" ht="15.6" x14ac:dyDescent="0.3">
      <c r="A16" s="1"/>
      <c r="B16" s="82" t="s">
        <v>82</v>
      </c>
      <c r="C16" s="83">
        <f>SUM(C17:C19)</f>
        <v>49410.91</v>
      </c>
      <c r="D16" s="78"/>
    </row>
    <row r="17" spans="1:5" ht="15.6" x14ac:dyDescent="0.3">
      <c r="A17" s="1"/>
      <c r="B17" s="45" t="s">
        <v>61</v>
      </c>
      <c r="C17" s="9">
        <v>43591.67</v>
      </c>
      <c r="D17" s="78"/>
    </row>
    <row r="18" spans="1:5" ht="15.6" x14ac:dyDescent="0.3">
      <c r="A18" s="1"/>
      <c r="B18" s="45" t="s">
        <v>62</v>
      </c>
      <c r="C18" s="9">
        <v>577.08000000000004</v>
      </c>
      <c r="D18" s="78"/>
    </row>
    <row r="19" spans="1:5" ht="15.6" x14ac:dyDescent="0.3">
      <c r="A19" s="1"/>
      <c r="B19" s="63" t="s">
        <v>70</v>
      </c>
      <c r="C19" s="87">
        <f>'4кв'!E27</f>
        <v>5242.16</v>
      </c>
      <c r="D19" s="78"/>
    </row>
    <row r="20" spans="1:5" ht="15.6" x14ac:dyDescent="0.3">
      <c r="A20" s="1"/>
      <c r="B20" s="84" t="s">
        <v>83</v>
      </c>
      <c r="C20" s="85">
        <f>SUM(C11:C16)</f>
        <v>108217.04400000001</v>
      </c>
      <c r="D20" s="78"/>
      <c r="E20" s="80"/>
    </row>
    <row r="21" spans="1:5" ht="15.6" x14ac:dyDescent="0.3">
      <c r="A21" s="1"/>
      <c r="B21" s="86" t="s">
        <v>84</v>
      </c>
      <c r="C21" s="85">
        <f>C6+C9-C20</f>
        <v>-12373.834000000003</v>
      </c>
      <c r="D21" s="78"/>
    </row>
    <row r="22" spans="1:5" ht="15.6" x14ac:dyDescent="0.3">
      <c r="A22" s="1"/>
      <c r="B22" s="73"/>
      <c r="C22" s="73"/>
      <c r="D22" s="78"/>
    </row>
    <row r="23" spans="1:5" ht="15.6" x14ac:dyDescent="0.3">
      <c r="A23" s="1"/>
      <c r="B23" s="73"/>
      <c r="C23" s="73"/>
      <c r="D23" s="78"/>
    </row>
    <row r="24" spans="1:5" ht="15.6" x14ac:dyDescent="0.3">
      <c r="A24" s="1"/>
      <c r="B24" s="73"/>
      <c r="C24" s="73"/>
      <c r="D24" s="78"/>
    </row>
    <row r="25" spans="1:5" ht="15.6" x14ac:dyDescent="0.3">
      <c r="A25" s="73" t="s">
        <v>85</v>
      </c>
      <c r="C25" s="73"/>
      <c r="D25" s="78"/>
    </row>
    <row r="26" spans="1:5" ht="15.6" x14ac:dyDescent="0.3">
      <c r="A26" s="1"/>
      <c r="B26" s="73"/>
      <c r="C26" s="73"/>
      <c r="D26" s="78"/>
    </row>
    <row r="27" spans="1:5" ht="15.6" x14ac:dyDescent="0.3">
      <c r="A27" s="1"/>
      <c r="B27" s="73"/>
      <c r="C27" s="73"/>
      <c r="D27" s="78"/>
    </row>
    <row r="28" spans="1:5" ht="15.6" x14ac:dyDescent="0.3">
      <c r="A28" s="1" t="s">
        <v>86</v>
      </c>
      <c r="B28" s="73" t="s">
        <v>87</v>
      </c>
      <c r="C28" s="73"/>
      <c r="D28" s="78"/>
    </row>
    <row r="29" spans="1:5" ht="15.6" x14ac:dyDescent="0.3">
      <c r="A29" s="1"/>
      <c r="B29" s="73" t="s">
        <v>88</v>
      </c>
      <c r="C29" s="73"/>
      <c r="D29" s="78"/>
    </row>
    <row r="30" spans="1:5" ht="15.6" x14ac:dyDescent="0.3">
      <c r="A30" s="1"/>
      <c r="B30" s="73" t="s">
        <v>89</v>
      </c>
      <c r="C30" s="73"/>
      <c r="D30" s="78"/>
    </row>
    <row r="31" spans="1:5" ht="15.6" x14ac:dyDescent="0.3">
      <c r="A31" s="1"/>
      <c r="B31" s="73"/>
      <c r="C31" s="73"/>
      <c r="D31" s="78"/>
    </row>
    <row r="32" spans="1:5" ht="15.6" x14ac:dyDescent="0.3">
      <c r="A32" s="1"/>
      <c r="B32" s="73"/>
      <c r="C32" s="73"/>
      <c r="D32" s="78"/>
    </row>
    <row r="33" spans="1:4" ht="15.6" x14ac:dyDescent="0.3">
      <c r="A33" s="69" t="s">
        <v>90</v>
      </c>
      <c r="B33" s="69"/>
      <c r="C33" s="69"/>
      <c r="D33" s="78"/>
    </row>
    <row r="34" spans="1:4" ht="15.6" x14ac:dyDescent="0.3">
      <c r="A34" s="1"/>
      <c r="B34" s="73"/>
      <c r="C34" s="73"/>
      <c r="D34" s="78"/>
    </row>
    <row r="35" spans="1:4" ht="15.6" x14ac:dyDescent="0.3">
      <c r="A35" s="1"/>
      <c r="B35" s="73"/>
      <c r="C35" s="73"/>
      <c r="D35" s="78"/>
    </row>
    <row r="36" spans="1:4" ht="15.6" x14ac:dyDescent="0.3">
      <c r="A36" s="1"/>
      <c r="B36" s="73"/>
      <c r="C36" s="73"/>
      <c r="D36" s="78"/>
    </row>
    <row r="37" spans="1:4" ht="15.6" x14ac:dyDescent="0.3">
      <c r="A37" s="1"/>
      <c r="B37" s="73"/>
      <c r="C37" s="73"/>
      <c r="D37" s="78"/>
    </row>
  </sheetData>
  <mergeCells count="7">
    <mergeCell ref="A33:C33"/>
    <mergeCell ref="A1:C1"/>
    <mergeCell ref="A2:C2"/>
    <mergeCell ref="A3:C3"/>
    <mergeCell ref="A4:C4"/>
    <mergeCell ref="A5:C5"/>
    <mergeCell ref="B10:C1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2021-03-12T12:45:28Z</dcterms:modified>
</cp:coreProperties>
</file>