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'1кв'!$A$1:$E$54</definedName>
    <definedName name="_xlnm.Print_Area" localSheetId="1">'2кв'!$A$1:$E$54</definedName>
    <definedName name="_xlnm.Print_Area" localSheetId="2">'3кв'!$A$1:$E$56</definedName>
    <definedName name="_xlnm.Print_Area" localSheetId="3">'4кв'!$A$1:$E$59</definedName>
    <definedName name="_xlnm.Print_Area" localSheetId="4">отчет!$A$1:$C$40</definedName>
  </definedNames>
  <calcPr calcId="145621"/>
</workbook>
</file>

<file path=xl/calcChain.xml><?xml version="1.0" encoding="utf-8"?>
<calcChain xmlns="http://schemas.openxmlformats.org/spreadsheetml/2006/main">
  <c r="E38" i="16" l="1"/>
  <c r="C23" i="17"/>
  <c r="C24" i="17"/>
  <c r="C26" i="17"/>
  <c r="C30" i="17"/>
  <c r="C29" i="17"/>
  <c r="C28" i="17"/>
  <c r="C27" i="17"/>
  <c r="C25" i="17" l="1"/>
  <c r="C19" i="17"/>
  <c r="C20" i="17"/>
  <c r="C21" i="17"/>
  <c r="C22" i="17"/>
  <c r="C18" i="17"/>
  <c r="C17" i="17"/>
  <c r="C16" i="17"/>
  <c r="C15" i="17"/>
  <c r="C12" i="17"/>
  <c r="C6" i="17"/>
  <c r="C13" i="17"/>
  <c r="C31" i="17" l="1"/>
  <c r="C32" i="17" s="1"/>
  <c r="B54" i="16" l="1"/>
  <c r="E33" i="16"/>
  <c r="E34" i="16"/>
  <c r="E35" i="16"/>
  <c r="E36" i="16"/>
  <c r="E37" i="16"/>
  <c r="E31" i="16"/>
  <c r="E25" i="16"/>
  <c r="E23" i="16"/>
  <c r="E22" i="16"/>
  <c r="B57" i="16" l="1"/>
  <c r="B58" i="16" s="1"/>
  <c r="E35" i="15"/>
  <c r="B51" i="15"/>
  <c r="E34" i="15"/>
  <c r="E31" i="15"/>
  <c r="E32" i="15"/>
  <c r="E30" i="15"/>
  <c r="E24" i="15"/>
  <c r="E23" i="15"/>
  <c r="E22" i="15"/>
  <c r="B54" i="15" l="1"/>
  <c r="B55" i="15" s="1"/>
  <c r="B49" i="14"/>
  <c r="E23" i="14"/>
  <c r="E31" i="14"/>
  <c r="E29" i="14"/>
  <c r="E24" i="14"/>
  <c r="D22" i="14"/>
  <c r="E22" i="14" s="1"/>
  <c r="E33" i="14" l="1"/>
  <c r="B52" i="14" s="1"/>
  <c r="B53" i="14" s="1"/>
  <c r="E32" i="13"/>
  <c r="E30" i="13"/>
  <c r="E31" i="13"/>
  <c r="E29" i="13"/>
  <c r="D22" i="13" l="1"/>
  <c r="E24" i="13" l="1"/>
  <c r="E22" i="13"/>
  <c r="E33" i="13" s="1"/>
  <c r="B52" i="13" l="1"/>
  <c r="B53" i="13" l="1"/>
</calcChain>
</file>

<file path=xl/sharedStrings.xml><?xml version="1.0" encoding="utf-8"?>
<sst xmlns="http://schemas.openxmlformats.org/spreadsheetml/2006/main" count="371" uniqueCount="134">
  <si>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</si>
  <si>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</si>
  <si>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</si>
  <si>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</si>
  <si>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</si>
  <si>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</si>
  <si>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</si>
  <si>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</si>
  <si>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</si>
  <si>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</si>
  <si>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</si>
  <si>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</si>
  <si>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</si>
  <si>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</si>
  <si>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</si>
  <si>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</si>
  <si>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</si>
  <si>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</si>
  <si>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</si>
  <si>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</si>
  <si>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г. Россошь, ул. Заводская, д. 45</t>
  </si>
  <si>
    <t>Итого:</t>
  </si>
  <si>
    <t>Стоимость материалов</t>
  </si>
  <si>
    <t>ч/час</t>
  </si>
  <si>
    <t>март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</si>
  <si>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</si>
  <si>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</si>
  <si>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r>
      <t xml:space="preserve">с одной стороны, и </t>
    </r>
    <r>
      <rPr>
        <b/>
        <u/>
        <sz val="10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</si>
  <si>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0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</si>
  <si>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0"/>
        <color theme="1"/>
        <rFont val="Times New Roman"/>
        <family val="1"/>
        <charset val="204"/>
      </rPr>
      <t xml:space="preserve">устава </t>
    </r>
    <r>
      <rPr>
        <sz val="10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</si>
  <si>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"/>
        <color theme="1"/>
        <rFont val="Times New Roman"/>
        <family val="1"/>
        <charset val="204"/>
      </rPr>
      <t>№34  от   12.05.2015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</si>
  <si>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"/>
        <color theme="1"/>
        <rFont val="Times New Roman"/>
        <family val="1"/>
        <charset val="204"/>
      </rPr>
      <t xml:space="preserve"> №45</t>
    </r>
    <r>
      <rPr>
        <sz val="10"/>
        <color theme="1"/>
        <rFont val="Times New Roman"/>
        <family val="1"/>
        <charset val="204"/>
      </rPr>
      <t>, расположенном по адресу:</t>
    </r>
    <r>
      <rPr>
        <u/>
        <sz val="10"/>
        <color theme="1"/>
        <rFont val="Times New Roman"/>
        <family val="1"/>
        <charset val="204"/>
      </rPr>
      <t xml:space="preserve"> г. Россошь, ул. Заводская</t>
    </r>
  </si>
  <si>
    <r>
      <t xml:space="preserve">Исполнитель - </t>
    </r>
    <r>
      <rPr>
        <b/>
        <sz val="10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</si>
  <si>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именуемый в дальнейшем "Заказчик", в лице  </t>
    </r>
    <r>
      <rPr>
        <b/>
        <u/>
        <sz val="10"/>
        <color theme="1"/>
        <rFont val="Times New Roman"/>
        <family val="1"/>
        <charset val="204"/>
      </rPr>
      <t>Абашиной Татьяны Афанасьевны</t>
    </r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</si>
  <si>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Абашиной Т.А.</t>
    </r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</si>
  <si>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№5,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№б/н от 05.05.2015 г.</t>
    </r>
  </si>
  <si>
    <t>ОДН по ХВС</t>
  </si>
  <si>
    <t>1 квартал</t>
  </si>
  <si>
    <t>руб.</t>
  </si>
  <si>
    <t>ОДН по электроэнергии</t>
  </si>
  <si>
    <t>Общая площадь квартир - 4354,7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</si>
  <si>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</si>
  <si>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</si>
  <si>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</si>
  <si>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</si>
  <si>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</si>
  <si>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</si>
  <si>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</si>
  <si>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ОДН по водоотведению</t>
  </si>
  <si>
    <t>февраль</t>
  </si>
  <si>
    <t>Услуги по содержанию многоквартирного дома</t>
  </si>
  <si>
    <t>за  1 квартал 2020г.</t>
  </si>
  <si>
    <t>"31" 03 2020г.</t>
  </si>
  <si>
    <t>замена участка стояка КНС кв.18</t>
  </si>
  <si>
    <t>прочистка гребенки КНС кв.21</t>
  </si>
  <si>
    <t>Засыпка КНС лежака в подвале</t>
  </si>
  <si>
    <t>Замена преобразователя МФ-50 2шт, тепловычислителя СПТ941.20</t>
  </si>
  <si>
    <t>Предъявлено населению 299694,1 руб.</t>
  </si>
  <si>
    <t>Обработка подъездов хлорсодержащими растворами  протирка перил, почт.ящиков, замков ежедневно</t>
  </si>
  <si>
    <t>с 26.03 по 31.03</t>
  </si>
  <si>
    <t>Оплачено по квитанциям</t>
  </si>
  <si>
    <r>
      <t xml:space="preserve">           2. Всего за период с</t>
    </r>
    <r>
      <rPr>
        <u/>
        <sz val="10"/>
        <color theme="1"/>
        <rFont val="Times New Roman"/>
        <family val="1"/>
        <charset val="204"/>
      </rPr>
      <t xml:space="preserve"> "01" 01 2020г</t>
    </r>
    <r>
      <rPr>
        <sz val="10"/>
        <color theme="1"/>
        <rFont val="Times New Roman"/>
        <family val="1"/>
        <charset val="204"/>
      </rPr>
      <t>. по "</t>
    </r>
    <r>
      <rPr>
        <u/>
        <sz val="10"/>
        <color theme="1"/>
        <rFont val="Times New Roman"/>
        <family val="1"/>
        <charset val="204"/>
      </rPr>
      <t>31" 03 2020 г.</t>
    </r>
    <r>
      <rPr>
        <sz val="10"/>
        <color theme="1"/>
        <rFont val="Times New Roman"/>
        <family val="1"/>
        <charset val="204"/>
      </rPr>
      <t xml:space="preserve"> выполнено работ (оказано услуг) на общую сумму двести девяносто восемь тысяч двести пятьдесят шесть рублей 35 копеек</t>
    </r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</si>
  <si>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</si>
  <si>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</si>
  <si>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уборка подвала</t>
  </si>
  <si>
    <t>Ремонт подъезда 1 шт.(смета)</t>
  </si>
  <si>
    <t>Установка кодового замка 1 подъезд</t>
  </si>
  <si>
    <t>Ремонт перил 1 подъезд</t>
  </si>
  <si>
    <t>апрель</t>
  </si>
  <si>
    <t>июнь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</si>
  <si>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триста семнадцать тысяч шестьсот девяносто два рубля 13 копеек</t>
    </r>
  </si>
  <si>
    <t>Предъявлено населению 320253,59 руб.</t>
  </si>
  <si>
    <t>за 2 квартал 2020 года</t>
  </si>
  <si>
    <t>"30" 06 2020 г.</t>
  </si>
  <si>
    <t>за 3 квартал 2020 года</t>
  </si>
  <si>
    <t>"30" 09 2020 г.</t>
  </si>
  <si>
    <t>3 квартал</t>
  </si>
  <si>
    <t>Поверка ОПУ ТЭ</t>
  </si>
  <si>
    <t>Уборка бордюра на детской площадке</t>
  </si>
  <si>
    <t>Обработка арматуры козырька нейтрализатором ржавчины и покраска</t>
  </si>
  <si>
    <t>Частичный ремонт тамбурной двери</t>
  </si>
  <si>
    <t>замена кранов на отоплении (смета)</t>
  </si>
  <si>
    <t>замена участка стояка отопления (кв.85)</t>
  </si>
  <si>
    <t>июль</t>
  </si>
  <si>
    <t>август</t>
  </si>
  <si>
    <t>сентябрь</t>
  </si>
  <si>
    <t>Предъявлено населению 303140,63 руб.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</si>
  <si>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шестьдесят семь тысяч семьсот восемьдесят шесть рублей 09 копеек</t>
    </r>
  </si>
  <si>
    <t>за 4 квартал 2020 года</t>
  </si>
  <si>
    <t>"31" 12 2020 г.</t>
  </si>
  <si>
    <t>4 квартал</t>
  </si>
  <si>
    <t>замена ХВС на полипропилен (смета)</t>
  </si>
  <si>
    <t>замена участка стояка ХВС (кв1)</t>
  </si>
  <si>
    <t>Ремонт подъездов (смета)</t>
  </si>
  <si>
    <t>Частичный ремонт мягкой кровли</t>
  </si>
  <si>
    <t>Ремонт тамбурной двери</t>
  </si>
  <si>
    <t>смазка кодового замка</t>
  </si>
  <si>
    <t>Крепление труб ХВС</t>
  </si>
  <si>
    <t>Монтаж информ.стендов с планами благ-ва</t>
  </si>
  <si>
    <t>октябрь</t>
  </si>
  <si>
    <t>ноябрь</t>
  </si>
  <si>
    <t>декабрь</t>
  </si>
  <si>
    <t>Услуги по дератизации и дезинфекции</t>
  </si>
  <si>
    <t>Предъявлено населению 303719,2 руб.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</si>
  <si>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</si>
  <si>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</si>
  <si>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</si>
  <si>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</si>
  <si>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</si>
  <si>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 xml:space="preserve"> в том числе начислено:</t>
  </si>
  <si>
    <t>Оплачено в текущем периоде по квитанциям</t>
  </si>
  <si>
    <t>Итого доходов</t>
  </si>
  <si>
    <t>Расходы:</t>
  </si>
  <si>
    <t xml:space="preserve">Услуги по содержанию многоквартирного дома 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</si>
  <si>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</si>
  <si>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</si>
  <si>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</si>
  <si>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</si>
  <si>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</si>
  <si>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</si>
  <si>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</si>
  <si>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</si>
  <si>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</si>
  <si>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</si>
  <si>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</si>
  <si>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Председатель совета дома_____________________________________________</t>
  </si>
  <si>
    <t>по ж.д. ул.Заводская,45</t>
  </si>
  <si>
    <t>Начислено всего 1226807,52</t>
  </si>
  <si>
    <t>холодная вода на СОИ  - 39334,32</t>
  </si>
  <si>
    <t>электроэнергия на СОИ -30807,13</t>
  </si>
  <si>
    <t>водоотведение на СОИ - 9255,07</t>
  </si>
  <si>
    <t>Ремонт подъезда 2 шт.(смета)</t>
  </si>
  <si>
    <t>Непредвиденные работы 95,5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</si>
  <si>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четыреста тридцать четыре тысячи шестьсот пятнадцать рублей 67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</si>
</sst>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43" fontId="2" fillId="0" borderId="1" xfId="1" applyFont="1" applyBorder="1" applyAlignment="1">
      <alignment horizontal="center" vertical="center" wrapText="1"/>
    </xf>
    <xf numFmtId="43" fontId="2" fillId="0" borderId="0" xfId="0" applyNumberFormat="1" applyFont="1"/>
    <xf numFmtId="0" fontId="6" fillId="0" borderId="1" xfId="0" applyFont="1" applyBorder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/>
    <xf numFmtId="0" fontId="2" fillId="0" borderId="2" xfId="0" applyFont="1" applyBorder="1" applyAlignment="1">
      <alignment wrapText="1"/>
    </xf>
    <xf numFmtId="164" fontId="6" fillId="0" borderId="0" xfId="1" applyNumberFormat="1" applyFont="1"/>
    <xf numFmtId="164" fontId="2" fillId="0" borderId="0" xfId="1" applyNumberFormat="1" applyFont="1"/>
    <xf numFmtId="0" fontId="5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3" fillId="0" borderId="0" xfId="0" applyFont="1" applyAlignment="1">
      <alignment wrapText="1"/>
    </xf>
    <xf numFmtId="164" fontId="2" fillId="0" borderId="0" xfId="0" applyNumberFormat="1" applyFont="1"/>
    <xf numFmtId="164" fontId="6" fillId="0" borderId="0" xfId="0" applyNumberFormat="1" applyFont="1"/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5" fillId="2" borderId="4" xfId="0" applyFont="1" applyFill="1" applyBorder="1"/>
    <xf numFmtId="0" fontId="5" fillId="2" borderId="4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49" fontId="2" fillId="0" borderId="1" xfId="0" applyNumberFormat="1" applyFont="1" applyBorder="1"/>
    <xf numFmtId="165" fontId="6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11" fillId="0" borderId="0" xfId="0" applyFont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vertical="center" wrapText="1"/>
    </xf>
    <xf numFmtId="165" fontId="15" fillId="0" borderId="1" xfId="0" applyNumberFormat="1" applyFont="1" applyBorder="1" applyAlignment="1">
      <alignment horizontal="center"/>
    </xf>
    <xf numFmtId="164" fontId="3" fillId="0" borderId="0" xfId="1" applyNumberFormat="1" applyFont="1" applyBorder="1"/>
    <xf numFmtId="49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4" fontId="11" fillId="0" borderId="0" xfId="0" applyNumberFormat="1" applyFont="1"/>
    <xf numFmtId="0" fontId="15" fillId="0" borderId="1" xfId="0" applyFont="1" applyBorder="1"/>
    <xf numFmtId="43" fontId="0" fillId="0" borderId="0" xfId="0" applyNumberFormat="1"/>
    <xf numFmtId="0" fontId="2" fillId="0" borderId="9" xfId="0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2" fontId="2" fillId="0" borderId="1" xfId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2" fontId="6" fillId="0" borderId="1" xfId="1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11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8" zoomScaleNormal="100" zoomScaleSheetLayoutView="100" workbookViewId="0">
      <selection activeCell="A32" sqref="A32"/>
    </sheetView>
  </sheetViews>
  <sheetFormatPr defaultColWidth="9.109375" defaultRowHeight="13.2" x14ac:dyDescent="0.25"/>
  <cols>
    <col min="1" max="1" width="34.77734375" style="3" customWidth="1"/>
    <col min="2" max="2" width="20.33203125" style="3" customWidth="1"/>
    <col min="3" max="3" width="13" style="3" customWidth="1"/>
    <col min="4" max="4" width="14.6640625" style="3" customWidth="1"/>
    <col min="5" max="5" width="14.109375" style="3" customWidth="1"/>
    <col min="6" max="6" width="14.33203125" style="3" bestFit="1" customWidth="1"/>
    <col min="7" max="7" width="18.44140625" style="3" customWidth="1"/>
    <col min="8" max="16384" width="9.109375" style="3"/>
  </cols>
  <sheetData>
    <row r="1" spans="1:5" x14ac:dyDescent="0.25">
      <c r="A1" s="49" t="s">
        <v>9</v>
      </c>
      <c r="B1" s="49"/>
      <c r="C1" s="49"/>
      <c r="D1" s="49"/>
      <c r="E1" s="49"/>
    </row>
    <row r="2" spans="1:5" ht="24.75" customHeight="1" x14ac:dyDescent="0.25">
      <c r="A2" s="50" t="s">
        <v>10</v>
      </c>
      <c r="B2" s="51"/>
      <c r="C2" s="51"/>
      <c r="D2" s="51"/>
      <c r="E2" s="51"/>
    </row>
    <row r="3" spans="1:5" ht="13.8" x14ac:dyDescent="0.25">
      <c r="A3" s="52" t="s">
        <v>51</v>
      </c>
      <c r="B3" s="52"/>
      <c r="C3" s="52"/>
      <c r="D3" s="52"/>
      <c r="E3" s="52"/>
    </row>
    <row r="4" spans="1:5" x14ac:dyDescent="0.25">
      <c r="A4" s="5" t="s">
        <v>11</v>
      </c>
      <c r="B4" s="4"/>
      <c r="C4" s="4"/>
      <c r="D4" s="53" t="s">
        <v>52</v>
      </c>
      <c r="E4" s="53"/>
    </row>
    <row r="5" spans="1:5" x14ac:dyDescent="0.25">
      <c r="A5" s="27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48" t="s">
        <v>20</v>
      </c>
      <c r="B7" s="48"/>
      <c r="C7" s="48"/>
      <c r="D7" s="48"/>
      <c r="E7" s="48"/>
    </row>
    <row r="8" spans="1:5" x14ac:dyDescent="0.25">
      <c r="A8" s="56" t="s">
        <v>1</v>
      </c>
      <c r="B8" s="56"/>
      <c r="C8" s="56"/>
      <c r="D8" s="56"/>
      <c r="E8" s="56"/>
    </row>
    <row r="9" spans="1:5" x14ac:dyDescent="0.25">
      <c r="A9" s="54" t="s">
        <v>33</v>
      </c>
      <c r="B9" s="54"/>
      <c r="C9" s="54"/>
      <c r="D9" s="54"/>
      <c r="E9" s="54"/>
    </row>
    <row r="10" spans="1:5" ht="25.5" customHeight="1" x14ac:dyDescent="0.25">
      <c r="A10" s="57" t="s">
        <v>12</v>
      </c>
      <c r="B10" s="57"/>
      <c r="C10" s="57"/>
      <c r="D10" s="57"/>
      <c r="E10" s="57"/>
    </row>
    <row r="11" spans="1:5" ht="25.5" customHeight="1" x14ac:dyDescent="0.25">
      <c r="A11" s="54" t="s">
        <v>35</v>
      </c>
      <c r="B11" s="54"/>
      <c r="C11" s="54"/>
      <c r="D11" s="54"/>
      <c r="E11" s="54"/>
    </row>
    <row r="12" spans="1:5" x14ac:dyDescent="0.25">
      <c r="A12" s="58" t="s">
        <v>13</v>
      </c>
      <c r="B12" s="58"/>
      <c r="C12" s="58"/>
      <c r="D12" s="58"/>
      <c r="E12" s="58"/>
    </row>
    <row r="13" spans="1:5" x14ac:dyDescent="0.25">
      <c r="A13" s="54" t="s">
        <v>27</v>
      </c>
      <c r="B13" s="54"/>
      <c r="C13" s="54"/>
      <c r="D13" s="54"/>
      <c r="E13" s="54"/>
    </row>
    <row r="14" spans="1:5" x14ac:dyDescent="0.25">
      <c r="A14" s="58" t="s">
        <v>2</v>
      </c>
      <c r="B14" s="58"/>
      <c r="C14" s="58"/>
      <c r="D14" s="58"/>
      <c r="E14" s="58"/>
    </row>
    <row r="15" spans="1:5" x14ac:dyDescent="0.25">
      <c r="A15" s="54" t="s">
        <v>28</v>
      </c>
      <c r="B15" s="54"/>
      <c r="C15" s="54"/>
      <c r="D15" s="54"/>
      <c r="E15" s="54"/>
    </row>
    <row r="16" spans="1:5" ht="10.5" customHeight="1" x14ac:dyDescent="0.25">
      <c r="A16" s="58" t="s">
        <v>14</v>
      </c>
      <c r="B16" s="58"/>
      <c r="C16" s="58"/>
      <c r="D16" s="58"/>
      <c r="E16" s="58"/>
    </row>
    <row r="17" spans="1:7" ht="30.75" customHeight="1" x14ac:dyDescent="0.25">
      <c r="A17" s="54" t="s">
        <v>29</v>
      </c>
      <c r="B17" s="54"/>
      <c r="C17" s="54"/>
      <c r="D17" s="54"/>
      <c r="E17" s="54"/>
    </row>
    <row r="18" spans="1:7" ht="57.6" customHeight="1" x14ac:dyDescent="0.25">
      <c r="A18" s="54" t="s">
        <v>30</v>
      </c>
      <c r="B18" s="54"/>
      <c r="C18" s="54"/>
      <c r="D18" s="54"/>
      <c r="E18" s="54"/>
    </row>
    <row r="19" spans="1:7" ht="33.75" customHeight="1" x14ac:dyDescent="0.25">
      <c r="A19" s="55" t="s">
        <v>31</v>
      </c>
      <c r="B19" s="55"/>
      <c r="C19" s="55"/>
      <c r="D19" s="55"/>
      <c r="E19" s="55"/>
    </row>
    <row r="20" spans="1:7" x14ac:dyDescent="0.25">
      <c r="A20" s="55"/>
      <c r="B20" s="55"/>
      <c r="C20" s="55"/>
      <c r="D20" s="55"/>
      <c r="E20" s="55"/>
      <c r="F20" s="3">
        <v>4354.7</v>
      </c>
      <c r="G20" s="3">
        <v>3</v>
      </c>
    </row>
    <row r="21" spans="1:7" ht="114" customHeight="1" x14ac:dyDescent="0.25">
      <c r="A21" s="1" t="s">
        <v>41</v>
      </c>
      <c r="B21" s="1" t="s">
        <v>8</v>
      </c>
      <c r="C21" s="1" t="s">
        <v>3</v>
      </c>
      <c r="D21" s="1" t="s">
        <v>42</v>
      </c>
      <c r="E21" s="1" t="s">
        <v>7</v>
      </c>
    </row>
    <row r="22" spans="1:7" ht="39.6" x14ac:dyDescent="0.3">
      <c r="A22" s="23" t="s">
        <v>50</v>
      </c>
      <c r="B22" s="29" t="s">
        <v>47</v>
      </c>
      <c r="C22" s="16" t="s">
        <v>4</v>
      </c>
      <c r="D22" s="16">
        <f>11.73</f>
        <v>11.73</v>
      </c>
      <c r="E22" s="6">
        <f>D22*F20*G20</f>
        <v>153241.89300000001</v>
      </c>
      <c r="G22" s="7"/>
    </row>
    <row r="23" spans="1:7" ht="55.2" x14ac:dyDescent="0.25">
      <c r="A23" s="22" t="s">
        <v>58</v>
      </c>
      <c r="B23" s="29" t="s">
        <v>59</v>
      </c>
      <c r="C23" s="16" t="s">
        <v>4</v>
      </c>
      <c r="D23" s="16">
        <v>0</v>
      </c>
      <c r="E23" s="6">
        <v>519.84</v>
      </c>
      <c r="G23" s="7"/>
    </row>
    <row r="24" spans="1:7" ht="13.8" x14ac:dyDescent="0.25">
      <c r="A24" s="22" t="s">
        <v>44</v>
      </c>
      <c r="B24" s="29" t="s">
        <v>19</v>
      </c>
      <c r="C24" s="16" t="s">
        <v>4</v>
      </c>
      <c r="D24" s="16">
        <v>4.5999999999999996</v>
      </c>
      <c r="E24" s="6">
        <f>D24*F20*G20</f>
        <v>60094.86</v>
      </c>
      <c r="G24" s="7"/>
    </row>
    <row r="25" spans="1:7" ht="13.8" x14ac:dyDescent="0.25">
      <c r="A25" s="22" t="s">
        <v>36</v>
      </c>
      <c r="B25" s="29" t="s">
        <v>37</v>
      </c>
      <c r="C25" s="16" t="s">
        <v>38</v>
      </c>
      <c r="D25" s="16"/>
      <c r="E25" s="6">
        <v>11692.92</v>
      </c>
      <c r="G25" s="7"/>
    </row>
    <row r="26" spans="1:7" ht="13.8" x14ac:dyDescent="0.25">
      <c r="A26" s="22" t="s">
        <v>39</v>
      </c>
      <c r="B26" s="29" t="s">
        <v>37</v>
      </c>
      <c r="C26" s="16" t="s">
        <v>38</v>
      </c>
      <c r="D26" s="16"/>
      <c r="E26" s="6">
        <v>7068.6</v>
      </c>
      <c r="G26" s="7"/>
    </row>
    <row r="27" spans="1:7" ht="13.8" x14ac:dyDescent="0.25">
      <c r="A27" s="22" t="s">
        <v>48</v>
      </c>
      <c r="B27" s="29" t="s">
        <v>37</v>
      </c>
      <c r="C27" s="16" t="s">
        <v>38</v>
      </c>
      <c r="D27" s="16"/>
      <c r="E27" s="6">
        <v>2249.64</v>
      </c>
      <c r="G27" s="7"/>
    </row>
    <row r="28" spans="1:7" ht="15.6" x14ac:dyDescent="0.25">
      <c r="A28" s="22" t="s">
        <v>22</v>
      </c>
      <c r="B28" s="29" t="s">
        <v>37</v>
      </c>
      <c r="C28" s="16" t="s">
        <v>38</v>
      </c>
      <c r="D28" s="24"/>
      <c r="E28" s="6">
        <v>1786.3</v>
      </c>
      <c r="G28" s="7"/>
    </row>
    <row r="29" spans="1:7" ht="15.6" x14ac:dyDescent="0.25">
      <c r="A29" s="36" t="s">
        <v>53</v>
      </c>
      <c r="B29" s="28" t="s">
        <v>49</v>
      </c>
      <c r="C29" s="16" t="s">
        <v>38</v>
      </c>
      <c r="D29" s="25">
        <v>8</v>
      </c>
      <c r="E29" s="6">
        <f>D29*197.1</f>
        <v>1576.8</v>
      </c>
      <c r="G29" s="7"/>
    </row>
    <row r="30" spans="1:7" ht="13.8" x14ac:dyDescent="0.25">
      <c r="A30" s="36" t="s">
        <v>54</v>
      </c>
      <c r="B30" s="30" t="s">
        <v>49</v>
      </c>
      <c r="C30" s="16" t="s">
        <v>23</v>
      </c>
      <c r="D30" s="15">
        <v>3</v>
      </c>
      <c r="E30" s="6">
        <f t="shared" ref="E30:E31" si="0">D30*197.1</f>
        <v>591.29999999999995</v>
      </c>
      <c r="G30" s="7"/>
    </row>
    <row r="31" spans="1:7" ht="13.8" x14ac:dyDescent="0.25">
      <c r="A31" s="36" t="s">
        <v>55</v>
      </c>
      <c r="B31" s="32" t="s">
        <v>24</v>
      </c>
      <c r="C31" s="16" t="s">
        <v>38</v>
      </c>
      <c r="D31" s="15">
        <v>2</v>
      </c>
      <c r="E31" s="6">
        <f t="shared" si="0"/>
        <v>394.2</v>
      </c>
      <c r="G31" s="7"/>
    </row>
    <row r="32" spans="1:7" ht="27.6" x14ac:dyDescent="0.25">
      <c r="A32" s="36" t="s">
        <v>56</v>
      </c>
      <c r="B32" s="35" t="s">
        <v>24</v>
      </c>
      <c r="C32" s="16" t="s">
        <v>38</v>
      </c>
      <c r="D32" s="31"/>
      <c r="E32" s="6">
        <f>43920+15120</f>
        <v>59040</v>
      </c>
      <c r="G32" s="7"/>
    </row>
    <row r="33" spans="1:7" s="10" customFormat="1" x14ac:dyDescent="0.25">
      <c r="A33" s="8" t="s">
        <v>21</v>
      </c>
      <c r="B33" s="2"/>
      <c r="C33" s="2"/>
      <c r="D33" s="2"/>
      <c r="E33" s="9">
        <f>SUM(E22:E32)</f>
        <v>298256.353</v>
      </c>
      <c r="G33" s="11"/>
    </row>
    <row r="34" spans="1:7" ht="30" customHeight="1" x14ac:dyDescent="0.25">
      <c r="A34" s="60" t="s">
        <v>61</v>
      </c>
      <c r="B34" s="60"/>
      <c r="C34" s="60"/>
      <c r="D34" s="60"/>
      <c r="E34" s="60"/>
    </row>
    <row r="35" spans="1:7" x14ac:dyDescent="0.25">
      <c r="A35" s="54" t="s">
        <v>18</v>
      </c>
      <c r="B35" s="54"/>
      <c r="C35" s="54"/>
      <c r="D35" s="54"/>
      <c r="E35" s="54"/>
    </row>
    <row r="36" spans="1:7" x14ac:dyDescent="0.25">
      <c r="A36" s="54" t="s">
        <v>17</v>
      </c>
      <c r="B36" s="54"/>
      <c r="C36" s="54"/>
      <c r="D36" s="54"/>
      <c r="E36" s="54"/>
    </row>
    <row r="37" spans="1:7" ht="24" customHeight="1" x14ac:dyDescent="0.25">
      <c r="A37" s="54" t="s">
        <v>25</v>
      </c>
      <c r="B37" s="54"/>
      <c r="C37" s="54"/>
      <c r="D37" s="54"/>
      <c r="E37" s="54"/>
    </row>
    <row r="38" spans="1:7" x14ac:dyDescent="0.25">
      <c r="A38" s="54" t="s">
        <v>15</v>
      </c>
      <c r="B38" s="54"/>
      <c r="C38" s="54"/>
      <c r="D38" s="54"/>
      <c r="E38" s="54"/>
    </row>
    <row r="39" spans="1:7" x14ac:dyDescent="0.25">
      <c r="A39" s="61" t="s">
        <v>5</v>
      </c>
      <c r="B39" s="61"/>
      <c r="C39" s="61"/>
      <c r="D39" s="61"/>
      <c r="E39" s="61"/>
    </row>
    <row r="40" spans="1:7" x14ac:dyDescent="0.25">
      <c r="A40" s="54" t="s">
        <v>15</v>
      </c>
      <c r="B40" s="54"/>
      <c r="C40" s="54"/>
      <c r="D40" s="54"/>
      <c r="E40" s="54"/>
    </row>
    <row r="41" spans="1:7" x14ac:dyDescent="0.25">
      <c r="A41" s="62" t="s">
        <v>32</v>
      </c>
      <c r="B41" s="62"/>
      <c r="C41" s="62"/>
      <c r="D41" s="62"/>
      <c r="E41" s="12"/>
    </row>
    <row r="42" spans="1:7" x14ac:dyDescent="0.25">
      <c r="B42" s="59" t="s">
        <v>16</v>
      </c>
      <c r="C42" s="59"/>
      <c r="D42" s="59"/>
      <c r="E42" s="26" t="s">
        <v>6</v>
      </c>
    </row>
    <row r="43" spans="1:7" x14ac:dyDescent="0.25">
      <c r="A43" s="27"/>
      <c r="B43" s="27"/>
      <c r="C43" s="27"/>
      <c r="D43" s="27"/>
      <c r="E43" s="27"/>
    </row>
    <row r="44" spans="1:7" x14ac:dyDescent="0.25">
      <c r="A44" s="62" t="s">
        <v>34</v>
      </c>
      <c r="B44" s="62"/>
      <c r="C44" s="62"/>
      <c r="D44" s="62"/>
      <c r="E44" s="12"/>
    </row>
    <row r="45" spans="1:7" x14ac:dyDescent="0.25">
      <c r="B45" s="59" t="s">
        <v>16</v>
      </c>
      <c r="C45" s="59"/>
      <c r="D45" s="59"/>
      <c r="E45" s="26" t="s">
        <v>6</v>
      </c>
    </row>
    <row r="47" spans="1:7" x14ac:dyDescent="0.25">
      <c r="A47" s="3" t="s">
        <v>40</v>
      </c>
    </row>
    <row r="48" spans="1:7" x14ac:dyDescent="0.25">
      <c r="A48" s="10" t="s">
        <v>26</v>
      </c>
    </row>
    <row r="49" spans="1:7" ht="13.8" x14ac:dyDescent="0.25">
      <c r="A49" s="17" t="s">
        <v>46</v>
      </c>
      <c r="B49" s="13">
        <v>22434.54</v>
      </c>
    </row>
    <row r="50" spans="1:7" ht="27.6" x14ac:dyDescent="0.25">
      <c r="A50" s="19" t="s">
        <v>57</v>
      </c>
      <c r="B50" s="14"/>
    </row>
    <row r="51" spans="1:7" ht="13.8" x14ac:dyDescent="0.25">
      <c r="A51" s="17" t="s">
        <v>60</v>
      </c>
      <c r="B51" s="14">
        <v>281437.09000000003</v>
      </c>
      <c r="F51" s="20"/>
      <c r="G51" s="20"/>
    </row>
    <row r="52" spans="1:7" ht="13.8" x14ac:dyDescent="0.25">
      <c r="A52" s="17" t="s">
        <v>43</v>
      </c>
      <c r="B52" s="14">
        <f>E33</f>
        <v>298256.353</v>
      </c>
      <c r="F52" s="7"/>
    </row>
    <row r="53" spans="1:7" ht="13.8" x14ac:dyDescent="0.25">
      <c r="A53" s="18" t="s">
        <v>45</v>
      </c>
      <c r="B53" s="21">
        <f>B49+B51-B52</f>
        <v>5615.2770000000019</v>
      </c>
    </row>
  </sheetData>
  <mergeCells count="30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4" zoomScaleNormal="100" zoomScaleSheetLayoutView="100" workbookViewId="0">
      <selection activeCell="A37" sqref="A37:E37"/>
    </sheetView>
  </sheetViews>
  <sheetFormatPr defaultColWidth="9.109375" defaultRowHeight="13.2" x14ac:dyDescent="0.25"/>
  <cols>
    <col min="1" max="1" width="34.77734375" style="3" customWidth="1"/>
    <col min="2" max="2" width="20.33203125" style="3" customWidth="1"/>
    <col min="3" max="3" width="13" style="3" customWidth="1"/>
    <col min="4" max="4" width="14.6640625" style="3" customWidth="1"/>
    <col min="5" max="5" width="14.109375" style="3" customWidth="1"/>
    <col min="6" max="6" width="14.33203125" style="3" bestFit="1" customWidth="1"/>
    <col min="7" max="7" width="18.44140625" style="3" customWidth="1"/>
    <col min="8" max="16384" width="9.109375" style="3"/>
  </cols>
  <sheetData>
    <row r="1" spans="1:5" x14ac:dyDescent="0.25">
      <c r="A1" s="49" t="s">
        <v>9</v>
      </c>
      <c r="B1" s="49"/>
      <c r="C1" s="49"/>
      <c r="D1" s="49"/>
      <c r="E1" s="49"/>
    </row>
    <row r="2" spans="1:5" ht="24.75" customHeight="1" x14ac:dyDescent="0.25">
      <c r="A2" s="50" t="s">
        <v>10</v>
      </c>
      <c r="B2" s="51"/>
      <c r="C2" s="51"/>
      <c r="D2" s="51"/>
      <c r="E2" s="51"/>
    </row>
    <row r="3" spans="1:5" ht="13.8" x14ac:dyDescent="0.25">
      <c r="A3" s="52" t="s">
        <v>72</v>
      </c>
      <c r="B3" s="52"/>
      <c r="C3" s="52"/>
      <c r="D3" s="52"/>
      <c r="E3" s="52"/>
    </row>
    <row r="4" spans="1:5" ht="13.8" x14ac:dyDescent="0.25">
      <c r="A4" s="41" t="s">
        <v>11</v>
      </c>
      <c r="B4" s="42"/>
      <c r="C4" s="42"/>
      <c r="D4" s="42"/>
      <c r="E4" s="43" t="s">
        <v>73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48" t="s">
        <v>20</v>
      </c>
      <c r="B7" s="48"/>
      <c r="C7" s="48"/>
      <c r="D7" s="48"/>
      <c r="E7" s="48"/>
    </row>
    <row r="8" spans="1:5" x14ac:dyDescent="0.25">
      <c r="A8" s="56" t="s">
        <v>1</v>
      </c>
      <c r="B8" s="56"/>
      <c r="C8" s="56"/>
      <c r="D8" s="56"/>
      <c r="E8" s="56"/>
    </row>
    <row r="9" spans="1:5" x14ac:dyDescent="0.25">
      <c r="A9" s="54" t="s">
        <v>33</v>
      </c>
      <c r="B9" s="54"/>
      <c r="C9" s="54"/>
      <c r="D9" s="54"/>
      <c r="E9" s="54"/>
    </row>
    <row r="10" spans="1:5" ht="25.5" customHeight="1" x14ac:dyDescent="0.25">
      <c r="A10" s="57" t="s">
        <v>12</v>
      </c>
      <c r="B10" s="57"/>
      <c r="C10" s="57"/>
      <c r="D10" s="57"/>
      <c r="E10" s="57"/>
    </row>
    <row r="11" spans="1:5" ht="25.5" customHeight="1" x14ac:dyDescent="0.25">
      <c r="A11" s="54" t="s">
        <v>35</v>
      </c>
      <c r="B11" s="54"/>
      <c r="C11" s="54"/>
      <c r="D11" s="54"/>
      <c r="E11" s="54"/>
    </row>
    <row r="12" spans="1:5" x14ac:dyDescent="0.25">
      <c r="A12" s="58" t="s">
        <v>13</v>
      </c>
      <c r="B12" s="58"/>
      <c r="C12" s="58"/>
      <c r="D12" s="58"/>
      <c r="E12" s="58"/>
    </row>
    <row r="13" spans="1:5" x14ac:dyDescent="0.25">
      <c r="A13" s="54" t="s">
        <v>27</v>
      </c>
      <c r="B13" s="54"/>
      <c r="C13" s="54"/>
      <c r="D13" s="54"/>
      <c r="E13" s="54"/>
    </row>
    <row r="14" spans="1:5" x14ac:dyDescent="0.25">
      <c r="A14" s="58" t="s">
        <v>2</v>
      </c>
      <c r="B14" s="58"/>
      <c r="C14" s="58"/>
      <c r="D14" s="58"/>
      <c r="E14" s="58"/>
    </row>
    <row r="15" spans="1:5" x14ac:dyDescent="0.25">
      <c r="A15" s="54" t="s">
        <v>28</v>
      </c>
      <c r="B15" s="54"/>
      <c r="C15" s="54"/>
      <c r="D15" s="54"/>
      <c r="E15" s="54"/>
    </row>
    <row r="16" spans="1:5" ht="10.5" customHeight="1" x14ac:dyDescent="0.25">
      <c r="A16" s="58" t="s">
        <v>14</v>
      </c>
      <c r="B16" s="58"/>
      <c r="C16" s="58"/>
      <c r="D16" s="58"/>
      <c r="E16" s="58"/>
    </row>
    <row r="17" spans="1:7" ht="30.75" customHeight="1" x14ac:dyDescent="0.25">
      <c r="A17" s="54" t="s">
        <v>29</v>
      </c>
      <c r="B17" s="54"/>
      <c r="C17" s="54"/>
      <c r="D17" s="54"/>
      <c r="E17" s="54"/>
    </row>
    <row r="18" spans="1:7" ht="57.6" customHeight="1" x14ac:dyDescent="0.25">
      <c r="A18" s="54" t="s">
        <v>30</v>
      </c>
      <c r="B18" s="54"/>
      <c r="C18" s="54"/>
      <c r="D18" s="54"/>
      <c r="E18" s="54"/>
    </row>
    <row r="19" spans="1:7" ht="33.75" customHeight="1" x14ac:dyDescent="0.25">
      <c r="A19" s="55" t="s">
        <v>31</v>
      </c>
      <c r="B19" s="55"/>
      <c r="C19" s="55"/>
      <c r="D19" s="55"/>
      <c r="E19" s="55"/>
    </row>
    <row r="20" spans="1:7" x14ac:dyDescent="0.25">
      <c r="A20" s="55"/>
      <c r="B20" s="55"/>
      <c r="C20" s="55"/>
      <c r="D20" s="55"/>
      <c r="E20" s="55"/>
      <c r="F20" s="3">
        <v>4354.7</v>
      </c>
      <c r="G20" s="3">
        <v>3</v>
      </c>
    </row>
    <row r="21" spans="1:7" ht="114" customHeight="1" x14ac:dyDescent="0.25">
      <c r="A21" s="1" t="s">
        <v>41</v>
      </c>
      <c r="B21" s="1" t="s">
        <v>8</v>
      </c>
      <c r="C21" s="1" t="s">
        <v>3</v>
      </c>
      <c r="D21" s="1" t="s">
        <v>42</v>
      </c>
      <c r="E21" s="1" t="s">
        <v>7</v>
      </c>
    </row>
    <row r="22" spans="1:7" ht="39.6" x14ac:dyDescent="0.3">
      <c r="A22" s="23" t="s">
        <v>50</v>
      </c>
      <c r="B22" s="29" t="s">
        <v>47</v>
      </c>
      <c r="C22" s="16" t="s">
        <v>4</v>
      </c>
      <c r="D22" s="16">
        <f>11.73</f>
        <v>11.73</v>
      </c>
      <c r="E22" s="6">
        <f>D22*F20*G20</f>
        <v>153241.89300000001</v>
      </c>
      <c r="G22" s="7"/>
    </row>
    <row r="23" spans="1:7" ht="69" x14ac:dyDescent="0.25">
      <c r="A23" s="22" t="s">
        <v>62</v>
      </c>
      <c r="B23" s="1" t="s">
        <v>63</v>
      </c>
      <c r="C23" s="16" t="s">
        <v>4</v>
      </c>
      <c r="D23" s="16"/>
      <c r="E23" s="39">
        <f>2554.74*3</f>
        <v>7664.2199999999993</v>
      </c>
      <c r="G23" s="7"/>
    </row>
    <row r="24" spans="1:7" ht="13.8" x14ac:dyDescent="0.25">
      <c r="A24" s="22" t="s">
        <v>44</v>
      </c>
      <c r="B24" s="29" t="s">
        <v>19</v>
      </c>
      <c r="C24" s="16" t="s">
        <v>4</v>
      </c>
      <c r="D24" s="16">
        <v>4.5999999999999996</v>
      </c>
      <c r="E24" s="6">
        <f>D24*F20*G20</f>
        <v>60094.86</v>
      </c>
      <c r="G24" s="7"/>
    </row>
    <row r="25" spans="1:7" ht="13.8" x14ac:dyDescent="0.25">
      <c r="A25" s="22" t="s">
        <v>36</v>
      </c>
      <c r="B25" s="1" t="s">
        <v>63</v>
      </c>
      <c r="C25" s="16" t="s">
        <v>38</v>
      </c>
      <c r="D25" s="16"/>
      <c r="E25" s="6">
        <v>12069.05</v>
      </c>
      <c r="G25" s="7"/>
    </row>
    <row r="26" spans="1:7" ht="13.8" x14ac:dyDescent="0.25">
      <c r="A26" s="22" t="s">
        <v>39</v>
      </c>
      <c r="B26" s="1" t="s">
        <v>63</v>
      </c>
      <c r="C26" s="16" t="s">
        <v>38</v>
      </c>
      <c r="D26" s="16"/>
      <c r="E26" s="6">
        <v>6102.25</v>
      </c>
      <c r="G26" s="7"/>
    </row>
    <row r="27" spans="1:7" ht="13.8" x14ac:dyDescent="0.25">
      <c r="A27" s="22" t="s">
        <v>48</v>
      </c>
      <c r="B27" s="1" t="s">
        <v>63</v>
      </c>
      <c r="C27" s="16" t="s">
        <v>38</v>
      </c>
      <c r="D27" s="16"/>
      <c r="E27" s="6">
        <v>2249.64</v>
      </c>
      <c r="G27" s="7"/>
    </row>
    <row r="28" spans="1:7" ht="15.6" x14ac:dyDescent="0.25">
      <c r="A28" s="22" t="s">
        <v>22</v>
      </c>
      <c r="B28" s="1" t="s">
        <v>63</v>
      </c>
      <c r="C28" s="16" t="s">
        <v>38</v>
      </c>
      <c r="D28" s="24"/>
      <c r="E28" s="6">
        <v>1290.8399999999999</v>
      </c>
      <c r="G28" s="7"/>
    </row>
    <row r="29" spans="1:7" ht="15.6" x14ac:dyDescent="0.25">
      <c r="A29" s="40" t="s">
        <v>64</v>
      </c>
      <c r="B29" s="15" t="s">
        <v>68</v>
      </c>
      <c r="C29" s="16" t="s">
        <v>23</v>
      </c>
      <c r="D29" s="25">
        <v>12</v>
      </c>
      <c r="E29" s="6">
        <f>D29*197.1</f>
        <v>2365.1999999999998</v>
      </c>
      <c r="G29" s="7"/>
    </row>
    <row r="30" spans="1:7" ht="13.8" x14ac:dyDescent="0.25">
      <c r="A30" s="40" t="s">
        <v>65</v>
      </c>
      <c r="B30" s="15" t="s">
        <v>69</v>
      </c>
      <c r="C30" s="16" t="s">
        <v>38</v>
      </c>
      <c r="D30" s="15"/>
      <c r="E30" s="6">
        <v>65470.59</v>
      </c>
      <c r="G30" s="7"/>
    </row>
    <row r="31" spans="1:7" ht="13.8" x14ac:dyDescent="0.25">
      <c r="A31" s="40" t="s">
        <v>66</v>
      </c>
      <c r="B31" s="15" t="s">
        <v>69</v>
      </c>
      <c r="C31" s="16" t="s">
        <v>23</v>
      </c>
      <c r="D31" s="15">
        <v>1.5</v>
      </c>
      <c r="E31" s="6">
        <f t="shared" ref="E31" si="0">D31*197.1</f>
        <v>295.64999999999998</v>
      </c>
      <c r="G31" s="7"/>
    </row>
    <row r="32" spans="1:7" ht="13.8" x14ac:dyDescent="0.25">
      <c r="A32" s="36" t="s">
        <v>67</v>
      </c>
      <c r="B32" s="15" t="s">
        <v>69</v>
      </c>
      <c r="C32" s="16" t="s">
        <v>38</v>
      </c>
      <c r="D32" s="31"/>
      <c r="E32" s="6">
        <v>6847.94</v>
      </c>
      <c r="G32" s="7"/>
    </row>
    <row r="33" spans="1:7" s="10" customFormat="1" x14ac:dyDescent="0.25">
      <c r="A33" s="8" t="s">
        <v>21</v>
      </c>
      <c r="B33" s="2"/>
      <c r="C33" s="2"/>
      <c r="D33" s="2"/>
      <c r="E33" s="9">
        <f>SUM(E22:E32)</f>
        <v>317692.13300000003</v>
      </c>
      <c r="G33" s="11"/>
    </row>
    <row r="34" spans="1:7" ht="30" customHeight="1" x14ac:dyDescent="0.25">
      <c r="A34" s="63" t="s">
        <v>70</v>
      </c>
      <c r="B34" s="63"/>
      <c r="C34" s="63"/>
      <c r="D34" s="63"/>
      <c r="E34" s="63"/>
    </row>
    <row r="35" spans="1:7" x14ac:dyDescent="0.25">
      <c r="A35" s="54" t="s">
        <v>18</v>
      </c>
      <c r="B35" s="54"/>
      <c r="C35" s="54"/>
      <c r="D35" s="54"/>
      <c r="E35" s="54"/>
    </row>
    <row r="36" spans="1:7" x14ac:dyDescent="0.25">
      <c r="A36" s="54" t="s">
        <v>17</v>
      </c>
      <c r="B36" s="54"/>
      <c r="C36" s="54"/>
      <c r="D36" s="54"/>
      <c r="E36" s="54"/>
    </row>
    <row r="37" spans="1:7" ht="24" customHeight="1" x14ac:dyDescent="0.25">
      <c r="A37" s="54" t="s">
        <v>25</v>
      </c>
      <c r="B37" s="54"/>
      <c r="C37" s="54"/>
      <c r="D37" s="54"/>
      <c r="E37" s="54"/>
    </row>
    <row r="38" spans="1:7" x14ac:dyDescent="0.25">
      <c r="A38" s="54" t="s">
        <v>15</v>
      </c>
      <c r="B38" s="54"/>
      <c r="C38" s="54"/>
      <c r="D38" s="54"/>
      <c r="E38" s="54"/>
    </row>
    <row r="39" spans="1:7" x14ac:dyDescent="0.25">
      <c r="A39" s="61" t="s">
        <v>5</v>
      </c>
      <c r="B39" s="61"/>
      <c r="C39" s="61"/>
      <c r="D39" s="61"/>
      <c r="E39" s="61"/>
    </row>
    <row r="40" spans="1:7" x14ac:dyDescent="0.25">
      <c r="A40" s="54" t="s">
        <v>15</v>
      </c>
      <c r="B40" s="54"/>
      <c r="C40" s="54"/>
      <c r="D40" s="54"/>
      <c r="E40" s="54"/>
    </row>
    <row r="41" spans="1:7" x14ac:dyDescent="0.25">
      <c r="A41" s="62" t="s">
        <v>32</v>
      </c>
      <c r="B41" s="62"/>
      <c r="C41" s="62"/>
      <c r="D41" s="62"/>
      <c r="E41" s="12"/>
    </row>
    <row r="42" spans="1:7" x14ac:dyDescent="0.25">
      <c r="B42" s="59" t="s">
        <v>16</v>
      </c>
      <c r="C42" s="59"/>
      <c r="D42" s="59"/>
      <c r="E42" s="33" t="s">
        <v>6</v>
      </c>
    </row>
    <row r="43" spans="1:7" x14ac:dyDescent="0.25">
      <c r="A43" s="34"/>
      <c r="B43" s="34"/>
      <c r="C43" s="34"/>
      <c r="D43" s="34"/>
      <c r="E43" s="34"/>
    </row>
    <row r="44" spans="1:7" x14ac:dyDescent="0.25">
      <c r="A44" s="62" t="s">
        <v>34</v>
      </c>
      <c r="B44" s="62"/>
      <c r="C44" s="62"/>
      <c r="D44" s="62"/>
      <c r="E44" s="12"/>
    </row>
    <row r="45" spans="1:7" x14ac:dyDescent="0.25">
      <c r="B45" s="59" t="s">
        <v>16</v>
      </c>
      <c r="C45" s="59"/>
      <c r="D45" s="59"/>
      <c r="E45" s="33" t="s">
        <v>6</v>
      </c>
    </row>
    <row r="47" spans="1:7" x14ac:dyDescent="0.25">
      <c r="A47" s="3" t="s">
        <v>40</v>
      </c>
    </row>
    <row r="48" spans="1:7" x14ac:dyDescent="0.25">
      <c r="A48" s="10" t="s">
        <v>26</v>
      </c>
    </row>
    <row r="49" spans="1:7" ht="13.8" x14ac:dyDescent="0.25">
      <c r="A49" s="17" t="s">
        <v>46</v>
      </c>
      <c r="B49" s="13">
        <f>'1кв'!B53</f>
        <v>5615.2770000000019</v>
      </c>
    </row>
    <row r="50" spans="1:7" ht="27.6" x14ac:dyDescent="0.25">
      <c r="A50" s="19" t="s">
        <v>71</v>
      </c>
      <c r="B50" s="14"/>
    </row>
    <row r="51" spans="1:7" ht="13.8" x14ac:dyDescent="0.25">
      <c r="A51" s="17" t="s">
        <v>60</v>
      </c>
      <c r="B51" s="14">
        <v>320116.59999999998</v>
      </c>
      <c r="F51" s="20"/>
      <c r="G51" s="20"/>
    </row>
    <row r="52" spans="1:7" ht="13.8" x14ac:dyDescent="0.25">
      <c r="A52" s="17" t="s">
        <v>43</v>
      </c>
      <c r="B52" s="14">
        <f>E33</f>
        <v>317692.13300000003</v>
      </c>
      <c r="F52" s="7"/>
    </row>
    <row r="53" spans="1:7" ht="13.8" x14ac:dyDescent="0.25">
      <c r="A53" s="18" t="s">
        <v>45</v>
      </c>
      <c r="B53" s="21">
        <f>B49+B51-B52</f>
        <v>8039.7439999999478</v>
      </c>
    </row>
  </sheetData>
  <mergeCells count="29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8" zoomScaleNormal="100" zoomScaleSheetLayoutView="100" workbookViewId="0">
      <selection activeCell="D35" sqref="D35"/>
    </sheetView>
  </sheetViews>
  <sheetFormatPr defaultColWidth="9.109375" defaultRowHeight="13.2" x14ac:dyDescent="0.25"/>
  <cols>
    <col min="1" max="1" width="34.77734375" style="3" customWidth="1"/>
    <col min="2" max="2" width="20.33203125" style="3" customWidth="1"/>
    <col min="3" max="3" width="13" style="3" customWidth="1"/>
    <col min="4" max="4" width="14.6640625" style="3" customWidth="1"/>
    <col min="5" max="5" width="14.109375" style="3" customWidth="1"/>
    <col min="6" max="6" width="14.33203125" style="3" bestFit="1" customWidth="1"/>
    <col min="7" max="7" width="18.44140625" style="3" customWidth="1"/>
    <col min="8" max="16384" width="9.109375" style="3"/>
  </cols>
  <sheetData>
    <row r="1" spans="1:5" x14ac:dyDescent="0.25">
      <c r="A1" s="49" t="s">
        <v>9</v>
      </c>
      <c r="B1" s="49"/>
      <c r="C1" s="49"/>
      <c r="D1" s="49"/>
      <c r="E1" s="49"/>
    </row>
    <row r="2" spans="1:5" ht="24.75" customHeight="1" x14ac:dyDescent="0.25">
      <c r="A2" s="50" t="s">
        <v>10</v>
      </c>
      <c r="B2" s="51"/>
      <c r="C2" s="51"/>
      <c r="D2" s="51"/>
      <c r="E2" s="51"/>
    </row>
    <row r="3" spans="1:5" ht="13.8" x14ac:dyDescent="0.25">
      <c r="A3" s="52" t="s">
        <v>74</v>
      </c>
      <c r="B3" s="52"/>
      <c r="C3" s="52"/>
      <c r="D3" s="52"/>
      <c r="E3" s="52"/>
    </row>
    <row r="4" spans="1:5" ht="13.8" x14ac:dyDescent="0.25">
      <c r="A4" s="41" t="s">
        <v>11</v>
      </c>
      <c r="B4" s="42"/>
      <c r="C4" s="42"/>
      <c r="D4" s="42"/>
      <c r="E4" s="43" t="s">
        <v>75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48" t="s">
        <v>20</v>
      </c>
      <c r="B7" s="48"/>
      <c r="C7" s="48"/>
      <c r="D7" s="48"/>
      <c r="E7" s="48"/>
    </row>
    <row r="8" spans="1:5" x14ac:dyDescent="0.25">
      <c r="A8" s="56" t="s">
        <v>1</v>
      </c>
      <c r="B8" s="56"/>
      <c r="C8" s="56"/>
      <c r="D8" s="56"/>
      <c r="E8" s="56"/>
    </row>
    <row r="9" spans="1:5" x14ac:dyDescent="0.25">
      <c r="A9" s="54" t="s">
        <v>33</v>
      </c>
      <c r="B9" s="54"/>
      <c r="C9" s="54"/>
      <c r="D9" s="54"/>
      <c r="E9" s="54"/>
    </row>
    <row r="10" spans="1:5" ht="25.5" customHeight="1" x14ac:dyDescent="0.25">
      <c r="A10" s="57" t="s">
        <v>12</v>
      </c>
      <c r="B10" s="57"/>
      <c r="C10" s="57"/>
      <c r="D10" s="57"/>
      <c r="E10" s="57"/>
    </row>
    <row r="11" spans="1:5" ht="25.5" customHeight="1" x14ac:dyDescent="0.25">
      <c r="A11" s="54" t="s">
        <v>35</v>
      </c>
      <c r="B11" s="54"/>
      <c r="C11" s="54"/>
      <c r="D11" s="54"/>
      <c r="E11" s="54"/>
    </row>
    <row r="12" spans="1:5" x14ac:dyDescent="0.25">
      <c r="A12" s="58" t="s">
        <v>13</v>
      </c>
      <c r="B12" s="58"/>
      <c r="C12" s="58"/>
      <c r="D12" s="58"/>
      <c r="E12" s="58"/>
    </row>
    <row r="13" spans="1:5" x14ac:dyDescent="0.25">
      <c r="A13" s="54" t="s">
        <v>27</v>
      </c>
      <c r="B13" s="54"/>
      <c r="C13" s="54"/>
      <c r="D13" s="54"/>
      <c r="E13" s="54"/>
    </row>
    <row r="14" spans="1:5" x14ac:dyDescent="0.25">
      <c r="A14" s="58" t="s">
        <v>2</v>
      </c>
      <c r="B14" s="58"/>
      <c r="C14" s="58"/>
      <c r="D14" s="58"/>
      <c r="E14" s="58"/>
    </row>
    <row r="15" spans="1:5" x14ac:dyDescent="0.25">
      <c r="A15" s="54" t="s">
        <v>28</v>
      </c>
      <c r="B15" s="54"/>
      <c r="C15" s="54"/>
      <c r="D15" s="54"/>
      <c r="E15" s="54"/>
    </row>
    <row r="16" spans="1:5" ht="10.5" customHeight="1" x14ac:dyDescent="0.25">
      <c r="A16" s="58" t="s">
        <v>14</v>
      </c>
      <c r="B16" s="58"/>
      <c r="C16" s="58"/>
      <c r="D16" s="58"/>
      <c r="E16" s="58"/>
    </row>
    <row r="17" spans="1:7" ht="30.75" customHeight="1" x14ac:dyDescent="0.25">
      <c r="A17" s="54" t="s">
        <v>29</v>
      </c>
      <c r="B17" s="54"/>
      <c r="C17" s="54"/>
      <c r="D17" s="54"/>
      <c r="E17" s="54"/>
    </row>
    <row r="18" spans="1:7" ht="57.6" customHeight="1" x14ac:dyDescent="0.25">
      <c r="A18" s="54" t="s">
        <v>30</v>
      </c>
      <c r="B18" s="54"/>
      <c r="C18" s="54"/>
      <c r="D18" s="54"/>
      <c r="E18" s="54"/>
    </row>
    <row r="19" spans="1:7" ht="33.75" customHeight="1" x14ac:dyDescent="0.25">
      <c r="A19" s="55" t="s">
        <v>31</v>
      </c>
      <c r="B19" s="55"/>
      <c r="C19" s="55"/>
      <c r="D19" s="55"/>
      <c r="E19" s="55"/>
    </row>
    <row r="20" spans="1:7" x14ac:dyDescent="0.25">
      <c r="A20" s="55"/>
      <c r="B20" s="55"/>
      <c r="C20" s="55"/>
      <c r="D20" s="55"/>
      <c r="E20" s="55"/>
      <c r="F20" s="3">
        <v>4354.7</v>
      </c>
      <c r="G20" s="3">
        <v>3</v>
      </c>
    </row>
    <row r="21" spans="1:7" ht="114" customHeight="1" x14ac:dyDescent="0.25">
      <c r="A21" s="1" t="s">
        <v>41</v>
      </c>
      <c r="B21" s="1" t="s">
        <v>8</v>
      </c>
      <c r="C21" s="1" t="s">
        <v>3</v>
      </c>
      <c r="D21" s="1" t="s">
        <v>42</v>
      </c>
      <c r="E21" s="1" t="s">
        <v>7</v>
      </c>
    </row>
    <row r="22" spans="1:7" ht="39.6" x14ac:dyDescent="0.3">
      <c r="A22" s="23" t="s">
        <v>50</v>
      </c>
      <c r="B22" s="29" t="s">
        <v>47</v>
      </c>
      <c r="C22" s="16" t="s">
        <v>4</v>
      </c>
      <c r="D22" s="16">
        <v>12.38</v>
      </c>
      <c r="E22" s="6">
        <f>D22*F20*G20</f>
        <v>161733.55800000002</v>
      </c>
      <c r="G22" s="7"/>
    </row>
    <row r="23" spans="1:7" ht="69" x14ac:dyDescent="0.25">
      <c r="A23" s="22" t="s">
        <v>62</v>
      </c>
      <c r="B23" s="1" t="s">
        <v>76</v>
      </c>
      <c r="C23" s="16" t="s">
        <v>4</v>
      </c>
      <c r="D23" s="16"/>
      <c r="E23" s="39">
        <f>2554.74*3</f>
        <v>7664.2199999999993</v>
      </c>
      <c r="G23" s="7"/>
    </row>
    <row r="24" spans="1:7" ht="13.8" x14ac:dyDescent="0.25">
      <c r="A24" s="22" t="s">
        <v>44</v>
      </c>
      <c r="B24" s="29" t="s">
        <v>19</v>
      </c>
      <c r="C24" s="16" t="s">
        <v>4</v>
      </c>
      <c r="D24" s="16">
        <v>4.78</v>
      </c>
      <c r="E24" s="6">
        <f>D24*F20*G20</f>
        <v>62446.398000000001</v>
      </c>
      <c r="G24" s="7"/>
    </row>
    <row r="25" spans="1:7" ht="13.8" x14ac:dyDescent="0.25">
      <c r="A25" s="22" t="s">
        <v>36</v>
      </c>
      <c r="B25" s="1" t="s">
        <v>76</v>
      </c>
      <c r="C25" s="16" t="s">
        <v>38</v>
      </c>
      <c r="D25" s="16"/>
      <c r="E25" s="6">
        <v>8014.11</v>
      </c>
      <c r="G25" s="7"/>
    </row>
    <row r="26" spans="1:7" ht="13.8" x14ac:dyDescent="0.25">
      <c r="A26" s="22" t="s">
        <v>39</v>
      </c>
      <c r="B26" s="1" t="s">
        <v>76</v>
      </c>
      <c r="C26" s="16" t="s">
        <v>38</v>
      </c>
      <c r="D26" s="16"/>
      <c r="E26" s="6">
        <v>7643.68</v>
      </c>
      <c r="G26" s="7"/>
    </row>
    <row r="27" spans="1:7" ht="13.8" x14ac:dyDescent="0.25">
      <c r="A27" s="22" t="s">
        <v>48</v>
      </c>
      <c r="B27" s="1" t="s">
        <v>76</v>
      </c>
      <c r="C27" s="16" t="s">
        <v>38</v>
      </c>
      <c r="D27" s="16"/>
      <c r="E27" s="6">
        <v>2376.42</v>
      </c>
      <c r="G27" s="7"/>
    </row>
    <row r="28" spans="1:7" ht="15.6" x14ac:dyDescent="0.25">
      <c r="A28" s="22" t="s">
        <v>22</v>
      </c>
      <c r="B28" s="1" t="s">
        <v>76</v>
      </c>
      <c r="C28" s="16" t="s">
        <v>38</v>
      </c>
      <c r="D28" s="24"/>
      <c r="E28" s="6">
        <v>1290.8399999999999</v>
      </c>
      <c r="G28" s="7"/>
    </row>
    <row r="29" spans="1:7" ht="15.6" x14ac:dyDescent="0.25">
      <c r="A29" s="40" t="s">
        <v>77</v>
      </c>
      <c r="B29" s="1" t="s">
        <v>76</v>
      </c>
      <c r="C29" s="16" t="s">
        <v>38</v>
      </c>
      <c r="D29" s="25"/>
      <c r="E29" s="6">
        <v>1096.8</v>
      </c>
      <c r="G29" s="7"/>
    </row>
    <row r="30" spans="1:7" ht="13.8" x14ac:dyDescent="0.25">
      <c r="A30" s="40" t="s">
        <v>78</v>
      </c>
      <c r="B30" s="15" t="s">
        <v>83</v>
      </c>
      <c r="C30" s="16" t="s">
        <v>23</v>
      </c>
      <c r="D30" s="47">
        <v>2</v>
      </c>
      <c r="E30" s="6">
        <f>D30*206.95</f>
        <v>413.9</v>
      </c>
      <c r="G30" s="7"/>
    </row>
    <row r="31" spans="1:7" ht="41.4" x14ac:dyDescent="0.25">
      <c r="A31" s="40" t="s">
        <v>79</v>
      </c>
      <c r="B31" s="15" t="s">
        <v>83</v>
      </c>
      <c r="C31" s="16" t="s">
        <v>23</v>
      </c>
      <c r="D31" s="46">
        <v>4</v>
      </c>
      <c r="E31" s="6">
        <f t="shared" ref="E31:E34" si="0">D31*206.95</f>
        <v>827.8</v>
      </c>
      <c r="G31" s="7"/>
    </row>
    <row r="32" spans="1:7" ht="13.8" x14ac:dyDescent="0.25">
      <c r="A32" s="40" t="s">
        <v>80</v>
      </c>
      <c r="B32" s="15" t="s">
        <v>83</v>
      </c>
      <c r="C32" s="16" t="s">
        <v>23</v>
      </c>
      <c r="D32" s="15">
        <v>2</v>
      </c>
      <c r="E32" s="6">
        <f t="shared" si="0"/>
        <v>413.9</v>
      </c>
      <c r="G32" s="7"/>
    </row>
    <row r="33" spans="1:7" ht="13.8" x14ac:dyDescent="0.25">
      <c r="A33" s="40" t="s">
        <v>81</v>
      </c>
      <c r="B33" s="15" t="s">
        <v>84</v>
      </c>
      <c r="C33" s="16" t="s">
        <v>38</v>
      </c>
      <c r="D33" s="15"/>
      <c r="E33" s="6">
        <v>11381.06</v>
      </c>
      <c r="G33" s="7"/>
    </row>
    <row r="34" spans="1:7" ht="27.6" x14ac:dyDescent="0.25">
      <c r="A34" s="40" t="s">
        <v>82</v>
      </c>
      <c r="B34" s="15" t="s">
        <v>85</v>
      </c>
      <c r="C34" s="16" t="s">
        <v>23</v>
      </c>
      <c r="D34" s="15">
        <v>12</v>
      </c>
      <c r="E34" s="6">
        <f t="shared" si="0"/>
        <v>2483.3999999999996</v>
      </c>
      <c r="G34" s="7"/>
    </row>
    <row r="35" spans="1:7" s="10" customFormat="1" x14ac:dyDescent="0.25">
      <c r="A35" s="8" t="s">
        <v>21</v>
      </c>
      <c r="B35" s="2"/>
      <c r="C35" s="2"/>
      <c r="D35" s="2"/>
      <c r="E35" s="9">
        <f>SUM(E22:E34)</f>
        <v>267786.08600000001</v>
      </c>
      <c r="G35" s="11"/>
    </row>
    <row r="36" spans="1:7" ht="30" customHeight="1" x14ac:dyDescent="0.25">
      <c r="A36" s="63" t="s">
        <v>87</v>
      </c>
      <c r="B36" s="63"/>
      <c r="C36" s="63"/>
      <c r="D36" s="63"/>
      <c r="E36" s="63"/>
    </row>
    <row r="37" spans="1:7" x14ac:dyDescent="0.25">
      <c r="A37" s="54" t="s">
        <v>18</v>
      </c>
      <c r="B37" s="54"/>
      <c r="C37" s="54"/>
      <c r="D37" s="54"/>
      <c r="E37" s="54"/>
    </row>
    <row r="38" spans="1:7" x14ac:dyDescent="0.25">
      <c r="A38" s="54" t="s">
        <v>17</v>
      </c>
      <c r="B38" s="54"/>
      <c r="C38" s="54"/>
      <c r="D38" s="54"/>
      <c r="E38" s="54"/>
    </row>
    <row r="39" spans="1:7" ht="24" customHeight="1" x14ac:dyDescent="0.25">
      <c r="A39" s="54" t="s">
        <v>25</v>
      </c>
      <c r="B39" s="54"/>
      <c r="C39" s="54"/>
      <c r="D39" s="54"/>
      <c r="E39" s="54"/>
    </row>
    <row r="40" spans="1:7" x14ac:dyDescent="0.25">
      <c r="A40" s="54" t="s">
        <v>15</v>
      </c>
      <c r="B40" s="54"/>
      <c r="C40" s="54"/>
      <c r="D40" s="54"/>
      <c r="E40" s="54"/>
    </row>
    <row r="41" spans="1:7" x14ac:dyDescent="0.25">
      <c r="A41" s="61" t="s">
        <v>5</v>
      </c>
      <c r="B41" s="61"/>
      <c r="C41" s="61"/>
      <c r="D41" s="61"/>
      <c r="E41" s="61"/>
    </row>
    <row r="42" spans="1:7" x14ac:dyDescent="0.25">
      <c r="A42" s="54" t="s">
        <v>15</v>
      </c>
      <c r="B42" s="54"/>
      <c r="C42" s="54"/>
      <c r="D42" s="54"/>
      <c r="E42" s="54"/>
    </row>
    <row r="43" spans="1:7" x14ac:dyDescent="0.25">
      <c r="A43" s="62" t="s">
        <v>32</v>
      </c>
      <c r="B43" s="62"/>
      <c r="C43" s="62"/>
      <c r="D43" s="62"/>
      <c r="E43" s="12"/>
    </row>
    <row r="44" spans="1:7" x14ac:dyDescent="0.25">
      <c r="B44" s="59" t="s">
        <v>16</v>
      </c>
      <c r="C44" s="59"/>
      <c r="D44" s="59"/>
      <c r="E44" s="38" t="s">
        <v>6</v>
      </c>
    </row>
    <row r="45" spans="1:7" x14ac:dyDescent="0.25">
      <c r="A45" s="37"/>
      <c r="B45" s="37"/>
      <c r="C45" s="37"/>
      <c r="D45" s="37"/>
      <c r="E45" s="37"/>
    </row>
    <row r="46" spans="1:7" x14ac:dyDescent="0.25">
      <c r="A46" s="62" t="s">
        <v>34</v>
      </c>
      <c r="B46" s="62"/>
      <c r="C46" s="62"/>
      <c r="D46" s="62"/>
      <c r="E46" s="12"/>
    </row>
    <row r="47" spans="1:7" x14ac:dyDescent="0.25">
      <c r="B47" s="59" t="s">
        <v>16</v>
      </c>
      <c r="C47" s="59"/>
      <c r="D47" s="59"/>
      <c r="E47" s="38" t="s">
        <v>6</v>
      </c>
    </row>
    <row r="49" spans="1:7" x14ac:dyDescent="0.25">
      <c r="A49" s="3" t="s">
        <v>40</v>
      </c>
    </row>
    <row r="50" spans="1:7" x14ac:dyDescent="0.25">
      <c r="A50" s="10" t="s">
        <v>26</v>
      </c>
    </row>
    <row r="51" spans="1:7" ht="13.8" x14ac:dyDescent="0.25">
      <c r="A51" s="17" t="s">
        <v>46</v>
      </c>
      <c r="B51" s="13">
        <f>'2кв'!B53</f>
        <v>8039.7439999999478</v>
      </c>
    </row>
    <row r="52" spans="1:7" ht="27.6" x14ac:dyDescent="0.25">
      <c r="A52" s="19" t="s">
        <v>86</v>
      </c>
      <c r="B52" s="14"/>
    </row>
    <row r="53" spans="1:7" ht="13.8" x14ac:dyDescent="0.25">
      <c r="A53" s="17" t="s">
        <v>60</v>
      </c>
      <c r="B53" s="14">
        <v>284159.62</v>
      </c>
      <c r="F53" s="20"/>
      <c r="G53" s="20"/>
    </row>
    <row r="54" spans="1:7" ht="13.8" x14ac:dyDescent="0.25">
      <c r="A54" s="17" t="s">
        <v>43</v>
      </c>
      <c r="B54" s="14">
        <f>E35</f>
        <v>267786.08600000001</v>
      </c>
      <c r="F54" s="7"/>
    </row>
    <row r="55" spans="1:7" ht="13.8" x14ac:dyDescent="0.25">
      <c r="A55" s="18" t="s">
        <v>45</v>
      </c>
      <c r="B55" s="21">
        <f>B51+B53-B54</f>
        <v>24413.277999999933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1:E41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0:E40"/>
    <mergeCell ref="A42:E42"/>
    <mergeCell ref="A43:D43"/>
    <mergeCell ref="B44:D44"/>
    <mergeCell ref="A46:D46"/>
    <mergeCell ref="B47:D47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43" zoomScaleNormal="100" zoomScaleSheetLayoutView="100" workbookViewId="0">
      <selection activeCell="A39" sqref="A39:E39"/>
    </sheetView>
  </sheetViews>
  <sheetFormatPr defaultColWidth="9.109375" defaultRowHeight="13.2" x14ac:dyDescent="0.25"/>
  <cols>
    <col min="1" max="1" width="34.77734375" style="3" customWidth="1"/>
    <col min="2" max="2" width="20.33203125" style="3" customWidth="1"/>
    <col min="3" max="3" width="13" style="3" customWidth="1"/>
    <col min="4" max="4" width="14.6640625" style="3" customWidth="1"/>
    <col min="5" max="5" width="14.109375" style="3" customWidth="1"/>
    <col min="6" max="6" width="14.33203125" style="3" bestFit="1" customWidth="1"/>
    <col min="7" max="7" width="18.44140625" style="3" customWidth="1"/>
    <col min="8" max="16384" width="9.109375" style="3"/>
  </cols>
  <sheetData>
    <row r="1" spans="1:5" x14ac:dyDescent="0.25">
      <c r="A1" s="49" t="s">
        <v>9</v>
      </c>
      <c r="B1" s="49"/>
      <c r="C1" s="49"/>
      <c r="D1" s="49"/>
      <c r="E1" s="49"/>
    </row>
    <row r="2" spans="1:5" ht="24.75" customHeight="1" x14ac:dyDescent="0.25">
      <c r="A2" s="50" t="s">
        <v>10</v>
      </c>
      <c r="B2" s="51"/>
      <c r="C2" s="51"/>
      <c r="D2" s="51"/>
      <c r="E2" s="51"/>
    </row>
    <row r="3" spans="1:5" ht="13.8" x14ac:dyDescent="0.25">
      <c r="A3" s="52" t="s">
        <v>88</v>
      </c>
      <c r="B3" s="52"/>
      <c r="C3" s="52"/>
      <c r="D3" s="52"/>
      <c r="E3" s="52"/>
    </row>
    <row r="4" spans="1:5" ht="13.8" x14ac:dyDescent="0.25">
      <c r="A4" s="41" t="s">
        <v>11</v>
      </c>
      <c r="B4" s="42"/>
      <c r="C4" s="42"/>
      <c r="D4" s="42"/>
      <c r="E4" s="43" t="s">
        <v>89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48" t="s">
        <v>20</v>
      </c>
      <c r="B7" s="48"/>
      <c r="C7" s="48"/>
      <c r="D7" s="48"/>
      <c r="E7" s="48"/>
    </row>
    <row r="8" spans="1:5" x14ac:dyDescent="0.25">
      <c r="A8" s="56" t="s">
        <v>1</v>
      </c>
      <c r="B8" s="56"/>
      <c r="C8" s="56"/>
      <c r="D8" s="56"/>
      <c r="E8" s="56"/>
    </row>
    <row r="9" spans="1:5" x14ac:dyDescent="0.25">
      <c r="A9" s="54" t="s">
        <v>33</v>
      </c>
      <c r="B9" s="54"/>
      <c r="C9" s="54"/>
      <c r="D9" s="54"/>
      <c r="E9" s="54"/>
    </row>
    <row r="10" spans="1:5" ht="25.5" customHeight="1" x14ac:dyDescent="0.25">
      <c r="A10" s="57" t="s">
        <v>12</v>
      </c>
      <c r="B10" s="57"/>
      <c r="C10" s="57"/>
      <c r="D10" s="57"/>
      <c r="E10" s="57"/>
    </row>
    <row r="11" spans="1:5" ht="25.5" customHeight="1" x14ac:dyDescent="0.25">
      <c r="A11" s="54" t="s">
        <v>35</v>
      </c>
      <c r="B11" s="54"/>
      <c r="C11" s="54"/>
      <c r="D11" s="54"/>
      <c r="E11" s="54"/>
    </row>
    <row r="12" spans="1:5" x14ac:dyDescent="0.25">
      <c r="A12" s="58" t="s">
        <v>13</v>
      </c>
      <c r="B12" s="58"/>
      <c r="C12" s="58"/>
      <c r="D12" s="58"/>
      <c r="E12" s="58"/>
    </row>
    <row r="13" spans="1:5" x14ac:dyDescent="0.25">
      <c r="A13" s="54" t="s">
        <v>27</v>
      </c>
      <c r="B13" s="54"/>
      <c r="C13" s="54"/>
      <c r="D13" s="54"/>
      <c r="E13" s="54"/>
    </row>
    <row r="14" spans="1:5" x14ac:dyDescent="0.25">
      <c r="A14" s="58" t="s">
        <v>2</v>
      </c>
      <c r="B14" s="58"/>
      <c r="C14" s="58"/>
      <c r="D14" s="58"/>
      <c r="E14" s="58"/>
    </row>
    <row r="15" spans="1:5" x14ac:dyDescent="0.25">
      <c r="A15" s="54" t="s">
        <v>28</v>
      </c>
      <c r="B15" s="54"/>
      <c r="C15" s="54"/>
      <c r="D15" s="54"/>
      <c r="E15" s="54"/>
    </row>
    <row r="16" spans="1:5" ht="10.5" customHeight="1" x14ac:dyDescent="0.25">
      <c r="A16" s="58" t="s">
        <v>14</v>
      </c>
      <c r="B16" s="58"/>
      <c r="C16" s="58"/>
      <c r="D16" s="58"/>
      <c r="E16" s="58"/>
    </row>
    <row r="17" spans="1:7" ht="30.75" customHeight="1" x14ac:dyDescent="0.25">
      <c r="A17" s="54" t="s">
        <v>29</v>
      </c>
      <c r="B17" s="54"/>
      <c r="C17" s="54"/>
      <c r="D17" s="54"/>
      <c r="E17" s="54"/>
    </row>
    <row r="18" spans="1:7" ht="57.6" customHeight="1" x14ac:dyDescent="0.25">
      <c r="A18" s="54" t="s">
        <v>30</v>
      </c>
      <c r="B18" s="54"/>
      <c r="C18" s="54"/>
      <c r="D18" s="54"/>
      <c r="E18" s="54"/>
    </row>
    <row r="19" spans="1:7" ht="33.75" customHeight="1" x14ac:dyDescent="0.25">
      <c r="A19" s="55" t="s">
        <v>31</v>
      </c>
      <c r="B19" s="55"/>
      <c r="C19" s="55"/>
      <c r="D19" s="55"/>
      <c r="E19" s="55"/>
    </row>
    <row r="20" spans="1:7" x14ac:dyDescent="0.25">
      <c r="A20" s="55"/>
      <c r="B20" s="55"/>
      <c r="C20" s="55"/>
      <c r="D20" s="55"/>
      <c r="E20" s="55"/>
      <c r="F20" s="3">
        <v>4354.7</v>
      </c>
      <c r="G20" s="3">
        <v>3</v>
      </c>
    </row>
    <row r="21" spans="1:7" ht="114" customHeight="1" x14ac:dyDescent="0.25">
      <c r="A21" s="1" t="s">
        <v>41</v>
      </c>
      <c r="B21" s="1" t="s">
        <v>8</v>
      </c>
      <c r="C21" s="1" t="s">
        <v>3</v>
      </c>
      <c r="D21" s="1" t="s">
        <v>42</v>
      </c>
      <c r="E21" s="1" t="s">
        <v>7</v>
      </c>
    </row>
    <row r="22" spans="1:7" ht="39.6" x14ac:dyDescent="0.3">
      <c r="A22" s="23" t="s">
        <v>50</v>
      </c>
      <c r="B22" s="29" t="s">
        <v>47</v>
      </c>
      <c r="C22" s="16" t="s">
        <v>4</v>
      </c>
      <c r="D22" s="16">
        <v>12.38</v>
      </c>
      <c r="E22" s="6">
        <f>D22*F20*G20</f>
        <v>161733.55800000002</v>
      </c>
      <c r="G22" s="7"/>
    </row>
    <row r="23" spans="1:7" ht="69" x14ac:dyDescent="0.25">
      <c r="A23" s="22" t="s">
        <v>62</v>
      </c>
      <c r="B23" s="1" t="s">
        <v>90</v>
      </c>
      <c r="C23" s="16" t="s">
        <v>4</v>
      </c>
      <c r="D23" s="16"/>
      <c r="E23" s="39">
        <f>2554.74*3</f>
        <v>7664.2199999999993</v>
      </c>
      <c r="G23" s="7"/>
    </row>
    <row r="24" spans="1:7" ht="27.6" x14ac:dyDescent="0.25">
      <c r="A24" s="22" t="s">
        <v>102</v>
      </c>
      <c r="B24" s="1" t="s">
        <v>90</v>
      </c>
      <c r="C24" s="16" t="s">
        <v>38</v>
      </c>
      <c r="D24" s="16"/>
      <c r="E24" s="39">
        <v>4732.82</v>
      </c>
      <c r="G24" s="7"/>
    </row>
    <row r="25" spans="1:7" ht="13.8" x14ac:dyDescent="0.25">
      <c r="A25" s="22" t="s">
        <v>44</v>
      </c>
      <c r="B25" s="29" t="s">
        <v>19</v>
      </c>
      <c r="C25" s="16" t="s">
        <v>4</v>
      </c>
      <c r="D25" s="16">
        <v>4.78</v>
      </c>
      <c r="E25" s="6">
        <f>D25*F20*G20</f>
        <v>62446.398000000001</v>
      </c>
      <c r="G25" s="7"/>
    </row>
    <row r="26" spans="1:7" ht="13.8" x14ac:dyDescent="0.25">
      <c r="A26" s="22" t="s">
        <v>36</v>
      </c>
      <c r="B26" s="1" t="s">
        <v>90</v>
      </c>
      <c r="C26" s="16" t="s">
        <v>38</v>
      </c>
      <c r="D26" s="16"/>
      <c r="E26" s="6">
        <v>7344.42</v>
      </c>
      <c r="G26" s="7"/>
    </row>
    <row r="27" spans="1:7" ht="13.8" x14ac:dyDescent="0.25">
      <c r="A27" s="22" t="s">
        <v>39</v>
      </c>
      <c r="B27" s="1" t="s">
        <v>90</v>
      </c>
      <c r="C27" s="16" t="s">
        <v>38</v>
      </c>
      <c r="D27" s="16"/>
      <c r="E27" s="6">
        <v>9239.48</v>
      </c>
      <c r="G27" s="7"/>
    </row>
    <row r="28" spans="1:7" ht="13.8" x14ac:dyDescent="0.25">
      <c r="A28" s="22" t="s">
        <v>48</v>
      </c>
      <c r="B28" s="1" t="s">
        <v>90</v>
      </c>
      <c r="C28" s="16" t="s">
        <v>38</v>
      </c>
      <c r="D28" s="16"/>
      <c r="E28" s="6">
        <v>2376.42</v>
      </c>
      <c r="G28" s="7"/>
    </row>
    <row r="29" spans="1:7" ht="15.6" x14ac:dyDescent="0.25">
      <c r="A29" s="22" t="s">
        <v>22</v>
      </c>
      <c r="B29" s="1" t="s">
        <v>90</v>
      </c>
      <c r="C29" s="16" t="s">
        <v>38</v>
      </c>
      <c r="D29" s="24"/>
      <c r="E29" s="6">
        <v>8516.2099999999991</v>
      </c>
      <c r="G29" s="7"/>
    </row>
    <row r="30" spans="1:7" ht="13.8" x14ac:dyDescent="0.25">
      <c r="A30" s="40" t="s">
        <v>91</v>
      </c>
      <c r="B30" s="15" t="s">
        <v>99</v>
      </c>
      <c r="C30" s="16" t="s">
        <v>38</v>
      </c>
      <c r="D30" s="64"/>
      <c r="E30" s="6">
        <v>94951</v>
      </c>
      <c r="G30" s="7"/>
    </row>
    <row r="31" spans="1:7" ht="13.8" x14ac:dyDescent="0.25">
      <c r="A31" s="40" t="s">
        <v>92</v>
      </c>
      <c r="B31" s="15" t="s">
        <v>99</v>
      </c>
      <c r="C31" s="16" t="s">
        <v>23</v>
      </c>
      <c r="D31" s="65">
        <v>8</v>
      </c>
      <c r="E31" s="6">
        <f>D31*206.95</f>
        <v>1655.6</v>
      </c>
      <c r="G31" s="7"/>
    </row>
    <row r="32" spans="1:7" ht="13.8" x14ac:dyDescent="0.25">
      <c r="A32" s="40" t="s">
        <v>93</v>
      </c>
      <c r="B32" s="15" t="s">
        <v>100</v>
      </c>
      <c r="C32" s="16" t="s">
        <v>38</v>
      </c>
      <c r="D32" s="64"/>
      <c r="E32" s="6">
        <v>65470.59</v>
      </c>
      <c r="G32" s="7"/>
    </row>
    <row r="33" spans="1:7" ht="13.8" x14ac:dyDescent="0.25">
      <c r="A33" s="64" t="s">
        <v>94</v>
      </c>
      <c r="B33" s="15" t="s">
        <v>100</v>
      </c>
      <c r="C33" s="16" t="s">
        <v>23</v>
      </c>
      <c r="D33" s="65">
        <v>16</v>
      </c>
      <c r="E33" s="6">
        <f t="shared" ref="E33:E37" si="0">D33*206.95</f>
        <v>3311.2</v>
      </c>
      <c r="G33" s="7"/>
    </row>
    <row r="34" spans="1:7" ht="13.8" x14ac:dyDescent="0.25">
      <c r="A34" s="40" t="s">
        <v>95</v>
      </c>
      <c r="B34" s="15" t="s">
        <v>100</v>
      </c>
      <c r="C34" s="16" t="s">
        <v>23</v>
      </c>
      <c r="D34" s="64">
        <v>6</v>
      </c>
      <c r="E34" s="6">
        <f t="shared" si="0"/>
        <v>1241.6999999999998</v>
      </c>
      <c r="G34" s="7"/>
    </row>
    <row r="35" spans="1:7" ht="13.8" x14ac:dyDescent="0.25">
      <c r="A35" s="40" t="s">
        <v>96</v>
      </c>
      <c r="B35" s="15" t="s">
        <v>100</v>
      </c>
      <c r="C35" s="16" t="s">
        <v>23</v>
      </c>
      <c r="D35" s="64">
        <v>1</v>
      </c>
      <c r="E35" s="6">
        <f t="shared" si="0"/>
        <v>206.95</v>
      </c>
      <c r="G35" s="7"/>
    </row>
    <row r="36" spans="1:7" ht="13.8" x14ac:dyDescent="0.25">
      <c r="A36" s="40" t="s">
        <v>97</v>
      </c>
      <c r="B36" s="15" t="s">
        <v>101</v>
      </c>
      <c r="C36" s="16" t="s">
        <v>23</v>
      </c>
      <c r="D36" s="64">
        <v>16</v>
      </c>
      <c r="E36" s="6">
        <f t="shared" si="0"/>
        <v>3311.2</v>
      </c>
      <c r="G36" s="7"/>
    </row>
    <row r="37" spans="1:7" ht="27.6" x14ac:dyDescent="0.25">
      <c r="A37" s="40" t="s">
        <v>98</v>
      </c>
      <c r="B37" s="15" t="s">
        <v>101</v>
      </c>
      <c r="C37" s="16" t="s">
        <v>23</v>
      </c>
      <c r="D37" s="64">
        <v>2</v>
      </c>
      <c r="E37" s="6">
        <f t="shared" si="0"/>
        <v>413.9</v>
      </c>
      <c r="G37" s="7"/>
    </row>
    <row r="38" spans="1:7" s="10" customFormat="1" x14ac:dyDescent="0.25">
      <c r="A38" s="8" t="s">
        <v>21</v>
      </c>
      <c r="B38" s="2"/>
      <c r="C38" s="2"/>
      <c r="D38" s="2"/>
      <c r="E38" s="9">
        <f>SUM(E22:E37)</f>
        <v>434615.66600000008</v>
      </c>
      <c r="G38" s="11"/>
    </row>
    <row r="39" spans="1:7" ht="30" customHeight="1" x14ac:dyDescent="0.25">
      <c r="A39" s="63" t="s">
        <v>133</v>
      </c>
      <c r="B39" s="63"/>
      <c r="C39" s="63"/>
      <c r="D39" s="63"/>
      <c r="E39" s="63"/>
    </row>
    <row r="40" spans="1:7" x14ac:dyDescent="0.25">
      <c r="A40" s="54" t="s">
        <v>18</v>
      </c>
      <c r="B40" s="54"/>
      <c r="C40" s="54"/>
      <c r="D40" s="54"/>
      <c r="E40" s="54"/>
    </row>
    <row r="41" spans="1:7" x14ac:dyDescent="0.25">
      <c r="A41" s="54" t="s">
        <v>17</v>
      </c>
      <c r="B41" s="54"/>
      <c r="C41" s="54"/>
      <c r="D41" s="54"/>
      <c r="E41" s="54"/>
    </row>
    <row r="42" spans="1:7" ht="24" customHeight="1" x14ac:dyDescent="0.25">
      <c r="A42" s="54" t="s">
        <v>25</v>
      </c>
      <c r="B42" s="54"/>
      <c r="C42" s="54"/>
      <c r="D42" s="54"/>
      <c r="E42" s="54"/>
    </row>
    <row r="43" spans="1:7" x14ac:dyDescent="0.25">
      <c r="A43" s="54" t="s">
        <v>15</v>
      </c>
      <c r="B43" s="54"/>
      <c r="C43" s="54"/>
      <c r="D43" s="54"/>
      <c r="E43" s="54"/>
    </row>
    <row r="44" spans="1:7" x14ac:dyDescent="0.25">
      <c r="A44" s="61" t="s">
        <v>5</v>
      </c>
      <c r="B44" s="61"/>
      <c r="C44" s="61"/>
      <c r="D44" s="61"/>
      <c r="E44" s="61"/>
    </row>
    <row r="45" spans="1:7" x14ac:dyDescent="0.25">
      <c r="A45" s="54" t="s">
        <v>15</v>
      </c>
      <c r="B45" s="54"/>
      <c r="C45" s="54"/>
      <c r="D45" s="54"/>
      <c r="E45" s="54"/>
    </row>
    <row r="46" spans="1:7" x14ac:dyDescent="0.25">
      <c r="A46" s="62" t="s">
        <v>32</v>
      </c>
      <c r="B46" s="62"/>
      <c r="C46" s="62"/>
      <c r="D46" s="62"/>
      <c r="E46" s="12"/>
    </row>
    <row r="47" spans="1:7" x14ac:dyDescent="0.25">
      <c r="B47" s="59" t="s">
        <v>16</v>
      </c>
      <c r="C47" s="59"/>
      <c r="D47" s="59"/>
      <c r="E47" s="44" t="s">
        <v>6</v>
      </c>
    </row>
    <row r="48" spans="1:7" x14ac:dyDescent="0.25">
      <c r="A48" s="45"/>
      <c r="B48" s="45"/>
      <c r="C48" s="45"/>
      <c r="D48" s="45"/>
      <c r="E48" s="45"/>
    </row>
    <row r="49" spans="1:7" x14ac:dyDescent="0.25">
      <c r="A49" s="62" t="s">
        <v>34</v>
      </c>
      <c r="B49" s="62"/>
      <c r="C49" s="62"/>
      <c r="D49" s="62"/>
      <c r="E49" s="12"/>
    </row>
    <row r="50" spans="1:7" x14ac:dyDescent="0.25">
      <c r="B50" s="59" t="s">
        <v>16</v>
      </c>
      <c r="C50" s="59"/>
      <c r="D50" s="59"/>
      <c r="E50" s="44" t="s">
        <v>6</v>
      </c>
    </row>
    <row r="52" spans="1:7" x14ac:dyDescent="0.25">
      <c r="A52" s="3" t="s">
        <v>40</v>
      </c>
    </row>
    <row r="53" spans="1:7" x14ac:dyDescent="0.25">
      <c r="A53" s="10" t="s">
        <v>26</v>
      </c>
    </row>
    <row r="54" spans="1:7" ht="13.8" x14ac:dyDescent="0.25">
      <c r="A54" s="17" t="s">
        <v>46</v>
      </c>
      <c r="B54" s="13">
        <f>'3кв'!B55</f>
        <v>24413.277999999933</v>
      </c>
    </row>
    <row r="55" spans="1:7" ht="27.6" x14ac:dyDescent="0.25">
      <c r="A55" s="19" t="s">
        <v>103</v>
      </c>
      <c r="B55" s="14"/>
    </row>
    <row r="56" spans="1:7" ht="13.8" x14ac:dyDescent="0.25">
      <c r="A56" s="17" t="s">
        <v>60</v>
      </c>
      <c r="B56" s="14">
        <v>296483.57</v>
      </c>
      <c r="F56" s="20"/>
      <c r="G56" s="20"/>
    </row>
    <row r="57" spans="1:7" ht="13.8" x14ac:dyDescent="0.25">
      <c r="A57" s="17" t="s">
        <v>43</v>
      </c>
      <c r="B57" s="14">
        <f>E38</f>
        <v>434615.66600000008</v>
      </c>
      <c r="F57" s="7"/>
    </row>
    <row r="58" spans="1:7" ht="13.8" x14ac:dyDescent="0.25">
      <c r="A58" s="18" t="s">
        <v>45</v>
      </c>
      <c r="B58" s="21">
        <f>B54+B56-B57</f>
        <v>-113718.81800000014</v>
      </c>
    </row>
  </sheetData>
  <mergeCells count="29">
    <mergeCell ref="A45:E45"/>
    <mergeCell ref="A46:D46"/>
    <mergeCell ref="B47:D47"/>
    <mergeCell ref="A49:D49"/>
    <mergeCell ref="B50:D50"/>
    <mergeCell ref="A39:E39"/>
    <mergeCell ref="A40:E40"/>
    <mergeCell ref="A41:E41"/>
    <mergeCell ref="A42:E42"/>
    <mergeCell ref="A43:E43"/>
    <mergeCell ref="A44:E4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topLeftCell="A17" zoomScaleNormal="100" zoomScaleSheetLayoutView="100" workbookViewId="0">
      <selection activeCell="C30" sqref="C30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5.664062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6" t="s">
        <v>104</v>
      </c>
      <c r="B1" s="66"/>
      <c r="C1" s="66"/>
      <c r="D1" s="67"/>
    </row>
    <row r="2" spans="1:5" ht="15.6" x14ac:dyDescent="0.3">
      <c r="A2" s="68" t="s">
        <v>105</v>
      </c>
      <c r="B2" s="68"/>
      <c r="C2" s="68"/>
      <c r="D2" s="69"/>
    </row>
    <row r="3" spans="1:5" ht="15.6" x14ac:dyDescent="0.3">
      <c r="A3" s="68" t="s">
        <v>106</v>
      </c>
      <c r="B3" s="68"/>
      <c r="C3" s="68"/>
      <c r="D3" s="69"/>
    </row>
    <row r="4" spans="1:5" ht="15.6" x14ac:dyDescent="0.3">
      <c r="A4" s="66" t="s">
        <v>126</v>
      </c>
      <c r="B4" s="66"/>
      <c r="C4" s="66"/>
      <c r="D4" s="67"/>
    </row>
    <row r="5" spans="1:5" ht="7.8" customHeight="1" x14ac:dyDescent="0.3">
      <c r="A5" s="70"/>
      <c r="B5" s="70"/>
      <c r="C5" s="70"/>
      <c r="D5" s="69"/>
    </row>
    <row r="6" spans="1:5" ht="15.6" x14ac:dyDescent="0.3">
      <c r="A6" s="69"/>
      <c r="B6" s="71" t="s">
        <v>107</v>
      </c>
      <c r="C6" s="72">
        <f>'1кв'!B49</f>
        <v>22434.54</v>
      </c>
      <c r="D6" s="73"/>
    </row>
    <row r="7" spans="1:5" ht="15.6" x14ac:dyDescent="0.3">
      <c r="A7" s="74" t="s">
        <v>108</v>
      </c>
      <c r="B7" s="71" t="s">
        <v>127</v>
      </c>
      <c r="C7" s="72"/>
      <c r="D7" s="73"/>
    </row>
    <row r="8" spans="1:5" ht="15.6" x14ac:dyDescent="0.3">
      <c r="A8" s="69"/>
      <c r="B8" s="75" t="s">
        <v>109</v>
      </c>
      <c r="C8" s="72"/>
      <c r="D8" s="73"/>
    </row>
    <row r="9" spans="1:5" ht="15.6" x14ac:dyDescent="0.3">
      <c r="A9" s="69"/>
      <c r="B9" s="76" t="s">
        <v>128</v>
      </c>
      <c r="C9" s="72"/>
      <c r="D9" s="73"/>
    </row>
    <row r="10" spans="1:5" ht="15.6" x14ac:dyDescent="0.3">
      <c r="A10" s="69"/>
      <c r="B10" s="76" t="s">
        <v>129</v>
      </c>
      <c r="C10" s="72"/>
      <c r="D10" s="73"/>
    </row>
    <row r="11" spans="1:5" x14ac:dyDescent="0.3">
      <c r="B11" s="76" t="s">
        <v>130</v>
      </c>
      <c r="C11" s="77"/>
      <c r="D11" s="78"/>
    </row>
    <row r="12" spans="1:5" ht="15.6" x14ac:dyDescent="0.3">
      <c r="A12" s="74"/>
      <c r="B12" s="79" t="s">
        <v>110</v>
      </c>
      <c r="C12" s="77">
        <f>'1кв'!B51+'2кв'!B51+'3кв'!B53+'4кв'!B56</f>
        <v>1182196.8799999999</v>
      </c>
      <c r="D12" s="78"/>
    </row>
    <row r="13" spans="1:5" ht="15.6" x14ac:dyDescent="0.3">
      <c r="A13" s="69"/>
      <c r="B13" s="81" t="s">
        <v>111</v>
      </c>
      <c r="C13" s="82">
        <f>SUM(C11:C12)</f>
        <v>1182196.8799999999</v>
      </c>
      <c r="D13" s="83"/>
    </row>
    <row r="14" spans="1:5" ht="15.6" x14ac:dyDescent="0.3">
      <c r="A14" s="69"/>
      <c r="B14" s="84"/>
      <c r="C14" s="82"/>
      <c r="D14" s="83"/>
    </row>
    <row r="15" spans="1:5" ht="15.6" x14ac:dyDescent="0.3">
      <c r="A15" s="69" t="s">
        <v>112</v>
      </c>
      <c r="B15" s="80" t="s">
        <v>113</v>
      </c>
      <c r="C15" s="77">
        <f>'1кв'!E22+'2кв'!E22+'3кв'!E22+'4кв'!E22</f>
        <v>629950.902</v>
      </c>
      <c r="D15" s="83"/>
    </row>
    <row r="16" spans="1:5" ht="39.6" x14ac:dyDescent="0.3">
      <c r="A16" s="69"/>
      <c r="B16" s="76" t="s">
        <v>62</v>
      </c>
      <c r="C16" s="77">
        <f>'1кв'!E23+'2кв'!E23+'3кв'!E23+'4кв'!E23</f>
        <v>23512.5</v>
      </c>
      <c r="D16" s="83"/>
      <c r="E16" s="85"/>
    </row>
    <row r="17" spans="1:6" ht="15.6" x14ac:dyDescent="0.3">
      <c r="A17" s="69"/>
      <c r="B17" s="22" t="s">
        <v>102</v>
      </c>
      <c r="C17" s="77">
        <f>'4кв'!E24</f>
        <v>4732.82</v>
      </c>
      <c r="D17" s="83"/>
      <c r="E17" s="85"/>
    </row>
    <row r="18" spans="1:6" ht="15.6" x14ac:dyDescent="0.3">
      <c r="A18" s="69"/>
      <c r="B18" s="76" t="s">
        <v>44</v>
      </c>
      <c r="C18" s="77">
        <f>'1кв'!E24+'2кв'!E24+'3кв'!E24+'4кв'!E25</f>
        <v>245082.516</v>
      </c>
      <c r="D18" s="83"/>
      <c r="E18" s="85"/>
    </row>
    <row r="19" spans="1:6" ht="15.6" x14ac:dyDescent="0.3">
      <c r="B19" s="76" t="s">
        <v>114</v>
      </c>
      <c r="C19" s="77">
        <f>'1кв'!E25+'2кв'!E25+'3кв'!E25+'4кв'!E26</f>
        <v>39120.5</v>
      </c>
      <c r="D19" s="83"/>
    </row>
    <row r="20" spans="1:6" ht="15.6" x14ac:dyDescent="0.3">
      <c r="B20" s="76" t="s">
        <v>115</v>
      </c>
      <c r="C20" s="77">
        <f>'1кв'!E26+'2кв'!E26+'3кв'!E26+'4кв'!E27</f>
        <v>30054.01</v>
      </c>
      <c r="D20" s="83"/>
    </row>
    <row r="21" spans="1:6" ht="15.6" x14ac:dyDescent="0.3">
      <c r="A21" s="69"/>
      <c r="B21" s="76" t="s">
        <v>116</v>
      </c>
      <c r="C21" s="77">
        <f>'1кв'!E27+'2кв'!E27+'3кв'!E27+'4кв'!E28</f>
        <v>9252.119999999999</v>
      </c>
      <c r="D21" s="83"/>
    </row>
    <row r="22" spans="1:6" ht="15.6" x14ac:dyDescent="0.3">
      <c r="A22" s="69"/>
      <c r="B22" s="86" t="s">
        <v>22</v>
      </c>
      <c r="C22" s="77">
        <f>'1кв'!E28+'2кв'!E28+'3кв'!E28+'4кв'!E29</f>
        <v>12884.189999999999</v>
      </c>
      <c r="D22" s="83"/>
    </row>
    <row r="23" spans="1:6" ht="15.6" x14ac:dyDescent="0.3">
      <c r="A23" s="69"/>
      <c r="B23" s="87" t="s">
        <v>132</v>
      </c>
      <c r="C23" s="88">
        <f>26.5*197.1+69*206.95</f>
        <v>19502.699999999997</v>
      </c>
      <c r="D23" s="83"/>
    </row>
    <row r="24" spans="1:6" ht="15.6" x14ac:dyDescent="0.3">
      <c r="A24" s="69"/>
      <c r="B24" s="89" t="s">
        <v>117</v>
      </c>
      <c r="C24" s="88">
        <f>SUM(C25:C30)</f>
        <v>304257.98</v>
      </c>
      <c r="D24" s="83"/>
    </row>
    <row r="25" spans="1:6" ht="28.2" x14ac:dyDescent="0.3">
      <c r="A25" s="69"/>
      <c r="B25" s="36" t="s">
        <v>56</v>
      </c>
      <c r="C25" s="39">
        <f>'1кв'!E32</f>
        <v>59040</v>
      </c>
      <c r="D25" s="83"/>
    </row>
    <row r="26" spans="1:6" ht="15.6" x14ac:dyDescent="0.3">
      <c r="A26" s="69"/>
      <c r="B26" s="40" t="s">
        <v>131</v>
      </c>
      <c r="C26" s="39">
        <f>'2кв'!E30*2</f>
        <v>130941.18</v>
      </c>
      <c r="D26" s="83"/>
    </row>
    <row r="27" spans="1:6" ht="15.6" x14ac:dyDescent="0.3">
      <c r="A27" s="69"/>
      <c r="B27" s="36" t="s">
        <v>67</v>
      </c>
      <c r="C27" s="39">
        <f>'2кв'!E32</f>
        <v>6847.94</v>
      </c>
      <c r="D27" s="83"/>
    </row>
    <row r="28" spans="1:6" ht="15.6" x14ac:dyDescent="0.3">
      <c r="A28" s="69"/>
      <c r="B28" s="40" t="s">
        <v>77</v>
      </c>
      <c r="C28" s="39">
        <f>'3кв'!E29</f>
        <v>1096.8</v>
      </c>
      <c r="D28" s="83"/>
    </row>
    <row r="29" spans="1:6" ht="15.6" x14ac:dyDescent="0.3">
      <c r="A29" s="69"/>
      <c r="B29" s="40" t="s">
        <v>81</v>
      </c>
      <c r="C29" s="39">
        <f>'3кв'!E33</f>
        <v>11381.06</v>
      </c>
      <c r="D29" s="83"/>
    </row>
    <row r="30" spans="1:6" ht="15.6" x14ac:dyDescent="0.3">
      <c r="A30" s="69"/>
      <c r="B30" s="40" t="s">
        <v>91</v>
      </c>
      <c r="C30" s="39">
        <f>'4кв'!E30</f>
        <v>94951</v>
      </c>
      <c r="D30" s="83"/>
    </row>
    <row r="31" spans="1:6" ht="15.6" x14ac:dyDescent="0.3">
      <c r="A31" s="69"/>
      <c r="B31" s="81" t="s">
        <v>118</v>
      </c>
      <c r="C31" s="90">
        <f>SUM(C15:C24)</f>
        <v>1318350.2379999999</v>
      </c>
      <c r="D31" s="83"/>
      <c r="E31" s="85"/>
      <c r="F31" s="85"/>
    </row>
    <row r="32" spans="1:6" ht="15.6" x14ac:dyDescent="0.3">
      <c r="A32" s="69"/>
      <c r="B32" s="91" t="s">
        <v>119</v>
      </c>
      <c r="C32" s="90">
        <f>C6+C13-C31</f>
        <v>-113718.81799999997</v>
      </c>
      <c r="D32" s="83"/>
    </row>
    <row r="33" spans="1:4" ht="15.6" x14ac:dyDescent="0.3">
      <c r="A33" s="69"/>
      <c r="B33" s="74"/>
      <c r="C33" s="74"/>
      <c r="D33" s="83"/>
    </row>
    <row r="34" spans="1:4" ht="15.6" x14ac:dyDescent="0.3">
      <c r="A34" s="74" t="s">
        <v>120</v>
      </c>
      <c r="C34" s="74"/>
      <c r="D34" s="83"/>
    </row>
    <row r="35" spans="1:4" ht="15.6" x14ac:dyDescent="0.3">
      <c r="A35" s="69"/>
      <c r="B35" s="74"/>
      <c r="C35" s="74"/>
      <c r="D35" s="83"/>
    </row>
    <row r="36" spans="1:4" ht="15.6" x14ac:dyDescent="0.3">
      <c r="A36" s="69" t="s">
        <v>121</v>
      </c>
      <c r="B36" s="74" t="s">
        <v>122</v>
      </c>
      <c r="C36" s="74"/>
      <c r="D36" s="83"/>
    </row>
    <row r="37" spans="1:4" ht="15.6" x14ac:dyDescent="0.3">
      <c r="A37" s="69"/>
      <c r="B37" s="74" t="s">
        <v>123</v>
      </c>
      <c r="C37" s="74"/>
      <c r="D37" s="83"/>
    </row>
    <row r="38" spans="1:4" ht="15.6" x14ac:dyDescent="0.3">
      <c r="A38" s="69"/>
      <c r="B38" s="74" t="s">
        <v>124</v>
      </c>
      <c r="C38" s="74"/>
      <c r="D38" s="83"/>
    </row>
    <row r="39" spans="1:4" ht="15.6" x14ac:dyDescent="0.3">
      <c r="A39" s="69"/>
      <c r="B39" s="74"/>
      <c r="C39" s="74"/>
      <c r="D39" s="83"/>
    </row>
    <row r="40" spans="1:4" ht="15.6" x14ac:dyDescent="0.3">
      <c r="A40" s="92" t="s">
        <v>125</v>
      </c>
      <c r="B40" s="92"/>
      <c r="C40" s="92"/>
      <c r="D40" s="83"/>
    </row>
    <row r="41" spans="1:4" ht="15.6" x14ac:dyDescent="0.3">
      <c r="A41" s="69"/>
      <c r="B41" s="74"/>
      <c r="C41" s="74"/>
      <c r="D41" s="83"/>
    </row>
    <row r="42" spans="1:4" ht="15.6" x14ac:dyDescent="0.3">
      <c r="A42" s="69"/>
      <c r="B42" s="74"/>
      <c r="C42" s="74"/>
      <c r="D42" s="83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2021-03-12T11:51:55Z</dcterms:modified>
</cp:coreProperties>
</file>