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'3кв'!$A$1:$E$49</definedName>
    <definedName name="_xlnm.Print_Area" localSheetId="3">'4кв'!$A$1:$E$48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2" i="18" l="1"/>
  <c r="C13" i="18"/>
  <c r="C14" i="18"/>
  <c r="C11" i="18"/>
  <c r="C15" i="18"/>
  <c r="C16" i="18"/>
  <c r="B46" i="17"/>
  <c r="C8" i="18"/>
  <c r="C9" i="18" s="1"/>
  <c r="C6" i="18"/>
  <c r="B44" i="17"/>
  <c r="E26" i="17"/>
  <c r="E24" i="17"/>
  <c r="E23" i="17"/>
  <c r="E27" i="17" s="1"/>
  <c r="B47" i="17" s="1"/>
  <c r="E22" i="17"/>
  <c r="C19" i="18" l="1"/>
  <c r="C20" i="18" s="1"/>
  <c r="B48" i="17"/>
  <c r="E28" i="16"/>
  <c r="B45" i="16"/>
  <c r="E24" i="16" l="1"/>
  <c r="E23" i="16"/>
  <c r="E22" i="16"/>
  <c r="B48" i="16" l="1"/>
  <c r="B49" i="16" s="1"/>
  <c r="B44" i="15"/>
  <c r="E23" i="15"/>
  <c r="E24" i="15"/>
  <c r="E22" i="15"/>
  <c r="E27" i="15" s="1"/>
  <c r="B47" i="15" s="1"/>
  <c r="D22" i="15"/>
  <c r="B48" i="15" l="1"/>
  <c r="E27" i="14"/>
  <c r="D22" i="14" l="1"/>
  <c r="E24" i="14" l="1"/>
  <c r="E22" i="14"/>
  <c r="B47" i="14" l="1"/>
  <c r="B48" i="14" l="1"/>
</calcChain>
</file>

<file path=xl/sharedStrings.xml><?xml version="1.0" encoding="utf-8"?>
<sst xmlns="http://schemas.openxmlformats.org/spreadsheetml/2006/main" count="263" uniqueCount="95">
  <si>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</si>
  <si>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</si>
  <si>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</si>
  <si>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</si>
  <si>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</si>
  <si>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</si>
  <si>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</si>
  <si>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</si>
  <si>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</si>
  <si>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</si>
  <si>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</si>
  <si>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</si>
  <si>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</si>
  <si>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</si>
  <si>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</si>
  <si>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</si>
  <si>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</si>
  <si>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</si>
  <si>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</si>
  <si>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</si>
  <si>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</si>
  <si>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</si>
  <si>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</si>
  <si>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</si>
  <si>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</si>
  <si>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</si>
  <si>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Юбилейная,31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</si>
  <si>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Завгороднего Евгения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</si>
  <si>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№50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</si>
  <si>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</si>
  <si>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</si>
  <si>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</si>
  <si>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</si>
  <si>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 в лице председателя совета МКД Завгороднего Е.Н.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</si>
  <si>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</si>
  <si>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</si>
  <si>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</si>
  <si>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</si>
  <si>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</si>
  <si>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</si>
  <si>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</si>
  <si>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Общая площадь квартир - 224,3м2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</si>
  <si>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</si>
  <si>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</si>
  <si>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</si>
  <si>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</si>
  <si>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</t>
  </si>
  <si>
    <t>с 26.03 по 31.03</t>
  </si>
  <si>
    <t>за  1 квартал 2020г.</t>
  </si>
  <si>
    <t>"31" 03 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</si>
  <si>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 тысяч сто пятнадцать рублей 82 копейки</t>
    </r>
  </si>
  <si>
    <t>Предъявлено населению  12042,85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</si>
  <si>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</si>
  <si>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</si>
  <si>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</si>
  <si>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</si>
  <si>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семь тысяч двести пятнадцать рублей 32 копейки</t>
    </r>
  </si>
  <si>
    <t>Предъявлено населению  11057,97</t>
  </si>
  <si>
    <t>за 3 квартал 2020 года</t>
  </si>
  <si>
    <t>"30" 09 2020 г.</t>
  </si>
  <si>
    <t>3 квартал</t>
  </si>
  <si>
    <t>Предъявлено населению  11755,56</t>
  </si>
  <si>
    <t>окраска подъездной двери (смета)</t>
  </si>
  <si>
    <t>август</t>
  </si>
  <si>
    <t>ремонт освещения в подъезде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</si>
  <si>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десять тысяч семьсот тридцать шесть рублей 88 копеек</t>
    </r>
  </si>
  <si>
    <t>за 4 квартал 2020 года</t>
  </si>
  <si>
    <t>"31" 12 2020 г.</t>
  </si>
  <si>
    <t>Очистка водостоков</t>
  </si>
  <si>
    <t>декабрь</t>
  </si>
  <si>
    <t>ч/час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</si>
  <si>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</si>
  <si>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</si>
  <si>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</si>
  <si>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</si>
  <si>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</si>
  <si>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</si>
  <si>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</si>
  <si>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</si>
  <si>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</si>
  <si>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</si>
  <si>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</si>
  <si>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</si>
  <si>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</si>
  <si>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</si>
  <si>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</si>
  <si>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</si>
  <si>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</si>
  <si>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</si>
  <si>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</si>
  <si>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ул.Юбилейная, д.31</t>
  </si>
  <si>
    <t>Начислено всего 46993,27</t>
  </si>
  <si>
    <t>Непредвиденные работы 3ч/ч</t>
  </si>
  <si>
    <t>Обработка подъездов хлорсодержащими растворами опрыскивание 1 раз в неделю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</si>
  <si>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восемь тысяч сто двадцать пять рублей 52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</si>
</sst>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4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0" xfId="2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12" fillId="0" borderId="6" xfId="2" applyFont="1" applyBorder="1" applyAlignment="1">
      <alignment wrapText="1"/>
    </xf>
    <xf numFmtId="0" fontId="12" fillId="0" borderId="1" xfId="2" applyFont="1" applyBorder="1" applyAlignment="1">
      <alignment wrapText="1"/>
    </xf>
  </cellXfs>
  <cellStyles count="3"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6" zoomScaleNormal="100" zoomScaleSheetLayoutView="100" workbookViewId="0">
      <selection activeCell="A30" sqref="A30:E3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3.109375" style="2" customWidth="1"/>
    <col min="9" max="10" width="9.109375" style="2"/>
    <col min="11" max="11" width="18.109375" style="2" customWidth="1"/>
    <col min="12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ht="15.6" x14ac:dyDescent="0.3">
      <c r="A3" s="45" t="s">
        <v>48</v>
      </c>
      <c r="B3" s="45"/>
      <c r="C3" s="45"/>
      <c r="D3" s="45"/>
      <c r="E3" s="45"/>
    </row>
    <row r="4" spans="1:5" s="1" customFormat="1" ht="15.6" x14ac:dyDescent="0.3">
      <c r="A4" s="5" t="s">
        <v>13</v>
      </c>
      <c r="B4" s="28"/>
      <c r="C4" s="28"/>
      <c r="D4" s="47" t="s">
        <v>49</v>
      </c>
      <c r="E4" s="47"/>
    </row>
    <row r="5" spans="1:5" x14ac:dyDescent="0.25">
      <c r="A5" s="26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26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27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29.25" customHeight="1" x14ac:dyDescent="0.25">
      <c r="A11" s="48" t="s">
        <v>28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29</v>
      </c>
      <c r="B18" s="48"/>
      <c r="C18" s="48"/>
      <c r="D18" s="48"/>
      <c r="E18" s="48"/>
    </row>
    <row r="19" spans="1:7" ht="31.5" customHeight="1" x14ac:dyDescent="0.25">
      <c r="A19" s="49" t="s">
        <v>30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224.3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45</v>
      </c>
      <c r="B22" s="9" t="s">
        <v>44</v>
      </c>
      <c r="C22" s="3" t="s">
        <v>4</v>
      </c>
      <c r="D22" s="3">
        <f>5.81</f>
        <v>5.81</v>
      </c>
      <c r="E22" s="8">
        <f>D22*F20*3</f>
        <v>3909.549</v>
      </c>
    </row>
    <row r="23" spans="1:7" ht="55.2" x14ac:dyDescent="0.25">
      <c r="A23" s="7" t="s">
        <v>46</v>
      </c>
      <c r="B23" s="32" t="s">
        <v>47</v>
      </c>
      <c r="C23" s="3" t="s">
        <v>4</v>
      </c>
      <c r="D23" s="3"/>
      <c r="E23" s="8">
        <v>86.64</v>
      </c>
    </row>
    <row r="24" spans="1:7" x14ac:dyDescent="0.25">
      <c r="A24" s="7" t="s">
        <v>42</v>
      </c>
      <c r="B24" s="9" t="s">
        <v>24</v>
      </c>
      <c r="C24" s="3" t="s">
        <v>4</v>
      </c>
      <c r="D24" s="3">
        <v>3.15</v>
      </c>
      <c r="E24" s="8">
        <f>D24*F20*3</f>
        <v>2119.6350000000002</v>
      </c>
    </row>
    <row r="25" spans="1:7" ht="15.6" x14ac:dyDescent="0.25">
      <c r="A25" s="7" t="s">
        <v>34</v>
      </c>
      <c r="B25" s="9" t="s">
        <v>35</v>
      </c>
      <c r="C25" s="3" t="s">
        <v>36</v>
      </c>
      <c r="D25" s="22"/>
      <c r="E25" s="8">
        <v>0</v>
      </c>
    </row>
    <row r="26" spans="1:7" ht="15.6" x14ac:dyDescent="0.25">
      <c r="A26" s="27"/>
      <c r="B26" s="15"/>
      <c r="C26" s="16"/>
      <c r="D26" s="23"/>
      <c r="E26" s="17"/>
    </row>
    <row r="27" spans="1:7" s="14" customFormat="1" x14ac:dyDescent="0.25">
      <c r="A27" s="10" t="s">
        <v>25</v>
      </c>
      <c r="B27" s="11"/>
      <c r="C27" s="12"/>
      <c r="D27" s="12"/>
      <c r="E27" s="13">
        <f>SUM(E22:E26)</f>
        <v>6115.8240000000005</v>
      </c>
    </row>
    <row r="29" spans="1:7" ht="28.5" customHeight="1" x14ac:dyDescent="0.25">
      <c r="A29" s="48" t="s">
        <v>50</v>
      </c>
      <c r="B29" s="48"/>
      <c r="C29" s="48"/>
      <c r="D29" s="48"/>
      <c r="E29" s="48"/>
    </row>
    <row r="30" spans="1:7" ht="28.5" customHeight="1" x14ac:dyDescent="0.25">
      <c r="A30" s="48" t="s">
        <v>21</v>
      </c>
      <c r="B30" s="48"/>
      <c r="C30" s="48"/>
      <c r="D30" s="48"/>
      <c r="E30" s="48"/>
    </row>
    <row r="31" spans="1:7" x14ac:dyDescent="0.25">
      <c r="A31" s="48" t="s">
        <v>20</v>
      </c>
      <c r="B31" s="48"/>
      <c r="C31" s="48"/>
      <c r="D31" s="48"/>
      <c r="E31" s="48"/>
    </row>
    <row r="32" spans="1:7" ht="30" customHeight="1" x14ac:dyDescent="0.25">
      <c r="A32" s="48" t="s">
        <v>31</v>
      </c>
      <c r="B32" s="48"/>
      <c r="C32" s="48"/>
      <c r="D32" s="48"/>
      <c r="E32" s="48"/>
    </row>
    <row r="33" spans="1:5" x14ac:dyDescent="0.25">
      <c r="A33" s="48" t="s">
        <v>18</v>
      </c>
      <c r="B33" s="48"/>
      <c r="C33" s="48"/>
      <c r="D33" s="48"/>
      <c r="E33" s="48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6" t="s">
        <v>32</v>
      </c>
      <c r="B36" s="56"/>
      <c r="C36" s="56"/>
      <c r="D36" s="56"/>
      <c r="E36" s="56"/>
    </row>
    <row r="37" spans="1:5" x14ac:dyDescent="0.25">
      <c r="B37" s="54" t="s">
        <v>19</v>
      </c>
      <c r="C37" s="54"/>
      <c r="D37" s="54"/>
      <c r="E37" s="6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56" t="s">
        <v>33</v>
      </c>
      <c r="B39" s="56"/>
      <c r="C39" s="56"/>
      <c r="D39" s="56"/>
      <c r="E39" s="56"/>
    </row>
    <row r="40" spans="1:5" x14ac:dyDescent="0.25">
      <c r="B40" s="54" t="s">
        <v>19</v>
      </c>
      <c r="C40" s="54"/>
      <c r="D40" s="54"/>
      <c r="E40" s="6" t="s">
        <v>6</v>
      </c>
    </row>
    <row r="42" spans="1:5" x14ac:dyDescent="0.25">
      <c r="A42" s="2" t="s">
        <v>41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8">
        <v>16447.07</v>
      </c>
    </row>
    <row r="45" spans="1:5" ht="15.6" x14ac:dyDescent="0.3">
      <c r="A45" s="24" t="s">
        <v>51</v>
      </c>
      <c r="B45" s="19"/>
    </row>
    <row r="46" spans="1:5" x14ac:dyDescent="0.25">
      <c r="A46" s="2" t="s">
        <v>38</v>
      </c>
      <c r="B46" s="20">
        <v>25365.47</v>
      </c>
    </row>
    <row r="47" spans="1:5" ht="27.6" x14ac:dyDescent="0.25">
      <c r="A47" s="24" t="s">
        <v>40</v>
      </c>
      <c r="B47" s="20">
        <f>E27</f>
        <v>6115.8240000000005</v>
      </c>
    </row>
    <row r="48" spans="1:5" x14ac:dyDescent="0.25">
      <c r="A48" s="14" t="s">
        <v>39</v>
      </c>
      <c r="B48" s="18">
        <f>B44+B46-B47</f>
        <v>35696.716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6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3.109375" style="2" customWidth="1"/>
    <col min="9" max="10" width="9.109375" style="2"/>
    <col min="11" max="11" width="18.109375" style="2" customWidth="1"/>
    <col min="12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x14ac:dyDescent="0.25">
      <c r="A3" s="57" t="s">
        <v>52</v>
      </c>
      <c r="B3" s="57"/>
      <c r="C3" s="57"/>
      <c r="D3" s="57"/>
      <c r="E3" s="57"/>
    </row>
    <row r="4" spans="1:5" s="1" customFormat="1" ht="15.6" x14ac:dyDescent="0.3">
      <c r="A4" s="36" t="s">
        <v>13</v>
      </c>
      <c r="B4" s="4"/>
      <c r="C4" s="4"/>
      <c r="D4" s="4"/>
      <c r="E4" s="37" t="s">
        <v>53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26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27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29.25" customHeight="1" x14ac:dyDescent="0.25">
      <c r="A11" s="48" t="s">
        <v>28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29</v>
      </c>
      <c r="B18" s="48"/>
      <c r="C18" s="48"/>
      <c r="D18" s="48"/>
      <c r="E18" s="48"/>
    </row>
    <row r="19" spans="1:7" ht="31.5" customHeight="1" x14ac:dyDescent="0.25">
      <c r="A19" s="49" t="s">
        <v>30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224.3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45</v>
      </c>
      <c r="B22" s="9" t="s">
        <v>44</v>
      </c>
      <c r="C22" s="3" t="s">
        <v>4</v>
      </c>
      <c r="D22" s="3">
        <f>5.81</f>
        <v>5.81</v>
      </c>
      <c r="E22" s="8">
        <f>D22*F20*3</f>
        <v>3909.549</v>
      </c>
    </row>
    <row r="23" spans="1:7" ht="69" x14ac:dyDescent="0.25">
      <c r="A23" s="7" t="s">
        <v>54</v>
      </c>
      <c r="B23" s="9" t="s">
        <v>55</v>
      </c>
      <c r="C23" s="3" t="s">
        <v>4</v>
      </c>
      <c r="D23" s="3"/>
      <c r="E23" s="8">
        <f>395.38*3</f>
        <v>1186.1399999999999</v>
      </c>
    </row>
    <row r="24" spans="1:7" x14ac:dyDescent="0.25">
      <c r="A24" s="7" t="s">
        <v>42</v>
      </c>
      <c r="B24" s="9" t="s">
        <v>24</v>
      </c>
      <c r="C24" s="3" t="s">
        <v>4</v>
      </c>
      <c r="D24" s="3">
        <v>3.15</v>
      </c>
      <c r="E24" s="8">
        <f>D24*F20*3</f>
        <v>2119.6350000000002</v>
      </c>
    </row>
    <row r="25" spans="1:7" ht="15.6" x14ac:dyDescent="0.25">
      <c r="A25" s="7" t="s">
        <v>34</v>
      </c>
      <c r="B25" s="9" t="s">
        <v>55</v>
      </c>
      <c r="C25" s="3" t="s">
        <v>36</v>
      </c>
      <c r="D25" s="22"/>
      <c r="E25" s="8">
        <v>0</v>
      </c>
    </row>
    <row r="26" spans="1:7" ht="15.6" x14ac:dyDescent="0.25">
      <c r="A26" s="27"/>
      <c r="B26" s="15"/>
      <c r="C26" s="16"/>
      <c r="D26" s="23"/>
      <c r="E26" s="17"/>
    </row>
    <row r="27" spans="1:7" s="14" customFormat="1" x14ac:dyDescent="0.25">
      <c r="A27" s="10" t="s">
        <v>25</v>
      </c>
      <c r="B27" s="11"/>
      <c r="C27" s="12"/>
      <c r="D27" s="12"/>
      <c r="E27" s="13">
        <f>SUM(E22:E26)</f>
        <v>7215.3240000000005</v>
      </c>
    </row>
    <row r="29" spans="1:7" ht="28.5" customHeight="1" x14ac:dyDescent="0.25">
      <c r="A29" s="58" t="s">
        <v>56</v>
      </c>
      <c r="B29" s="58"/>
      <c r="C29" s="58"/>
      <c r="D29" s="58"/>
      <c r="E29" s="58"/>
    </row>
    <row r="30" spans="1:7" ht="28.5" customHeight="1" x14ac:dyDescent="0.25">
      <c r="A30" s="48" t="s">
        <v>21</v>
      </c>
      <c r="B30" s="48"/>
      <c r="C30" s="48"/>
      <c r="D30" s="48"/>
      <c r="E30" s="48"/>
    </row>
    <row r="31" spans="1:7" x14ac:dyDescent="0.25">
      <c r="A31" s="48" t="s">
        <v>20</v>
      </c>
      <c r="B31" s="48"/>
      <c r="C31" s="48"/>
      <c r="D31" s="48"/>
      <c r="E31" s="48"/>
    </row>
    <row r="32" spans="1:7" ht="30" customHeight="1" x14ac:dyDescent="0.25">
      <c r="A32" s="48" t="s">
        <v>31</v>
      </c>
      <c r="B32" s="48"/>
      <c r="C32" s="48"/>
      <c r="D32" s="48"/>
      <c r="E32" s="48"/>
    </row>
    <row r="33" spans="1:5" x14ac:dyDescent="0.25">
      <c r="A33" s="48" t="s">
        <v>18</v>
      </c>
      <c r="B33" s="48"/>
      <c r="C33" s="48"/>
      <c r="D33" s="48"/>
      <c r="E33" s="48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6" t="s">
        <v>32</v>
      </c>
      <c r="B36" s="56"/>
      <c r="C36" s="56"/>
      <c r="D36" s="56"/>
      <c r="E36" s="56"/>
    </row>
    <row r="37" spans="1:5" x14ac:dyDescent="0.25">
      <c r="B37" s="54" t="s">
        <v>19</v>
      </c>
      <c r="C37" s="54"/>
      <c r="D37" s="54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x14ac:dyDescent="0.25">
      <c r="A39" s="56" t="s">
        <v>33</v>
      </c>
      <c r="B39" s="56"/>
      <c r="C39" s="56"/>
      <c r="D39" s="56"/>
      <c r="E39" s="56"/>
    </row>
    <row r="40" spans="1:5" x14ac:dyDescent="0.25">
      <c r="B40" s="54" t="s">
        <v>19</v>
      </c>
      <c r="C40" s="54"/>
      <c r="D40" s="54"/>
      <c r="E40" s="6" t="s">
        <v>6</v>
      </c>
    </row>
    <row r="42" spans="1:5" x14ac:dyDescent="0.25">
      <c r="A42" s="2" t="s">
        <v>41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8">
        <f>'1кв'!B48</f>
        <v>35696.716</v>
      </c>
    </row>
    <row r="45" spans="1:5" ht="15.6" x14ac:dyDescent="0.3">
      <c r="A45" s="29" t="s">
        <v>57</v>
      </c>
      <c r="B45" s="19"/>
    </row>
    <row r="46" spans="1:5" x14ac:dyDescent="0.25">
      <c r="A46" s="2" t="s">
        <v>38</v>
      </c>
      <c r="B46" s="20">
        <v>9467.76</v>
      </c>
    </row>
    <row r="47" spans="1:5" ht="27.6" x14ac:dyDescent="0.25">
      <c r="A47" s="29" t="s">
        <v>40</v>
      </c>
      <c r="B47" s="20">
        <f>E27</f>
        <v>7215.3240000000005</v>
      </c>
    </row>
    <row r="48" spans="1:5" x14ac:dyDescent="0.25">
      <c r="A48" s="14" t="s">
        <v>39</v>
      </c>
      <c r="B48" s="18">
        <f>B44+B46-B47</f>
        <v>37949.152000000002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Normal="100" zoomScaleSheetLayoutView="100" workbookViewId="0">
      <selection activeCell="E26" sqref="E26:E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3.109375" style="2" customWidth="1"/>
    <col min="9" max="10" width="9.109375" style="2"/>
    <col min="11" max="11" width="18.109375" style="2" customWidth="1"/>
    <col min="12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x14ac:dyDescent="0.25">
      <c r="A3" s="57" t="s">
        <v>58</v>
      </c>
      <c r="B3" s="57"/>
      <c r="C3" s="57"/>
      <c r="D3" s="57"/>
      <c r="E3" s="57"/>
    </row>
    <row r="4" spans="1:5" s="1" customFormat="1" ht="15.6" x14ac:dyDescent="0.3">
      <c r="A4" s="36" t="s">
        <v>13</v>
      </c>
      <c r="B4" s="4"/>
      <c r="C4" s="4"/>
      <c r="D4" s="4"/>
      <c r="E4" s="37" t="s">
        <v>59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26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27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29.25" customHeight="1" x14ac:dyDescent="0.25">
      <c r="A11" s="48" t="s">
        <v>28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29</v>
      </c>
      <c r="B18" s="48"/>
      <c r="C18" s="48"/>
      <c r="D18" s="48"/>
      <c r="E18" s="48"/>
    </row>
    <row r="19" spans="1:7" ht="31.5" customHeight="1" x14ac:dyDescent="0.25">
      <c r="A19" s="49" t="s">
        <v>30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224.3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45</v>
      </c>
      <c r="B22" s="9" t="s">
        <v>44</v>
      </c>
      <c r="C22" s="3" t="s">
        <v>4</v>
      </c>
      <c r="D22" s="3">
        <v>6.09</v>
      </c>
      <c r="E22" s="8">
        <f>D22*F20*3</f>
        <v>4097.9610000000002</v>
      </c>
    </row>
    <row r="23" spans="1:7" ht="69" x14ac:dyDescent="0.25">
      <c r="A23" s="7" t="s">
        <v>54</v>
      </c>
      <c r="B23" s="9" t="s">
        <v>60</v>
      </c>
      <c r="C23" s="3" t="s">
        <v>4</v>
      </c>
      <c r="D23" s="3"/>
      <c r="E23" s="8">
        <f>395.38*3</f>
        <v>1186.1399999999999</v>
      </c>
    </row>
    <row r="24" spans="1:7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D24*F20*3</f>
        <v>2220.5699999999997</v>
      </c>
    </row>
    <row r="25" spans="1:7" ht="15.6" x14ac:dyDescent="0.25">
      <c r="A25" s="7" t="s">
        <v>34</v>
      </c>
      <c r="B25" s="9" t="s">
        <v>60</v>
      </c>
      <c r="C25" s="3" t="s">
        <v>36</v>
      </c>
      <c r="D25" s="22"/>
      <c r="E25" s="8">
        <v>0</v>
      </c>
    </row>
    <row r="26" spans="1:7" ht="15.6" x14ac:dyDescent="0.25">
      <c r="A26" s="41" t="s">
        <v>62</v>
      </c>
      <c r="B26" s="15" t="s">
        <v>63</v>
      </c>
      <c r="C26" s="16" t="s">
        <v>36</v>
      </c>
      <c r="D26" s="23"/>
      <c r="E26" s="17">
        <v>523.24</v>
      </c>
    </row>
    <row r="27" spans="1:7" ht="27.6" x14ac:dyDescent="0.25">
      <c r="A27" s="42" t="s">
        <v>64</v>
      </c>
      <c r="B27" s="15" t="s">
        <v>63</v>
      </c>
      <c r="C27" s="16" t="s">
        <v>36</v>
      </c>
      <c r="D27" s="23"/>
      <c r="E27" s="17">
        <v>2708.97</v>
      </c>
    </row>
    <row r="28" spans="1:7" s="14" customFormat="1" x14ac:dyDescent="0.25">
      <c r="A28" s="10" t="s">
        <v>25</v>
      </c>
      <c r="B28" s="11"/>
      <c r="C28" s="12"/>
      <c r="D28" s="12"/>
      <c r="E28" s="13">
        <f>SUM(E22:E27)</f>
        <v>10736.880999999999</v>
      </c>
    </row>
    <row r="30" spans="1:7" ht="28.5" customHeight="1" x14ac:dyDescent="0.25">
      <c r="A30" s="58" t="s">
        <v>65</v>
      </c>
      <c r="B30" s="58"/>
      <c r="C30" s="58"/>
      <c r="D30" s="58"/>
      <c r="E30" s="58"/>
    </row>
    <row r="31" spans="1:7" ht="28.5" customHeight="1" x14ac:dyDescent="0.25">
      <c r="A31" s="48" t="s">
        <v>21</v>
      </c>
      <c r="B31" s="48"/>
      <c r="C31" s="48"/>
      <c r="D31" s="48"/>
      <c r="E31" s="48"/>
    </row>
    <row r="32" spans="1:7" x14ac:dyDescent="0.25">
      <c r="A32" s="48" t="s">
        <v>20</v>
      </c>
      <c r="B32" s="48"/>
      <c r="C32" s="48"/>
      <c r="D32" s="48"/>
      <c r="E32" s="48"/>
    </row>
    <row r="33" spans="1:5" ht="30" customHeight="1" x14ac:dyDescent="0.25">
      <c r="A33" s="48" t="s">
        <v>31</v>
      </c>
      <c r="B33" s="48"/>
      <c r="C33" s="48"/>
      <c r="D33" s="48"/>
      <c r="E33" s="48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5" t="s">
        <v>5</v>
      </c>
      <c r="B35" s="55"/>
      <c r="C35" s="55"/>
      <c r="D35" s="55"/>
      <c r="E35" s="55"/>
    </row>
    <row r="36" spans="1:5" x14ac:dyDescent="0.25">
      <c r="A36" s="48" t="s">
        <v>18</v>
      </c>
      <c r="B36" s="48"/>
      <c r="C36" s="48"/>
      <c r="D36" s="48"/>
      <c r="E36" s="48"/>
    </row>
    <row r="37" spans="1:5" x14ac:dyDescent="0.25">
      <c r="A37" s="56" t="s">
        <v>32</v>
      </c>
      <c r="B37" s="56"/>
      <c r="C37" s="56"/>
      <c r="D37" s="56"/>
      <c r="E37" s="56"/>
    </row>
    <row r="38" spans="1:5" x14ac:dyDescent="0.25">
      <c r="B38" s="54" t="s">
        <v>19</v>
      </c>
      <c r="C38" s="54"/>
      <c r="D38" s="54"/>
      <c r="E38" s="6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56" t="s">
        <v>33</v>
      </c>
      <c r="B40" s="56"/>
      <c r="C40" s="56"/>
      <c r="D40" s="56"/>
      <c r="E40" s="56"/>
    </row>
    <row r="41" spans="1:5" x14ac:dyDescent="0.25">
      <c r="B41" s="54" t="s">
        <v>19</v>
      </c>
      <c r="C41" s="54"/>
      <c r="D41" s="54"/>
      <c r="E41" s="6" t="s">
        <v>6</v>
      </c>
    </row>
    <row r="43" spans="1:5" x14ac:dyDescent="0.25">
      <c r="A43" s="2" t="s">
        <v>41</v>
      </c>
    </row>
    <row r="44" spans="1:5" x14ac:dyDescent="0.25">
      <c r="A44" s="14" t="s">
        <v>37</v>
      </c>
    </row>
    <row r="45" spans="1:5" x14ac:dyDescent="0.25">
      <c r="A45" s="2" t="s">
        <v>43</v>
      </c>
      <c r="B45" s="18">
        <f>'2кв'!B48</f>
        <v>37949.152000000002</v>
      </c>
    </row>
    <row r="46" spans="1:5" ht="15.6" x14ac:dyDescent="0.3">
      <c r="A46" s="33" t="s">
        <v>61</v>
      </c>
      <c r="B46" s="19"/>
    </row>
    <row r="47" spans="1:5" x14ac:dyDescent="0.25">
      <c r="A47" s="2" t="s">
        <v>38</v>
      </c>
      <c r="B47" s="20">
        <v>9428.08</v>
      </c>
    </row>
    <row r="48" spans="1:5" ht="27.6" x14ac:dyDescent="0.25">
      <c r="A48" s="33" t="s">
        <v>40</v>
      </c>
      <c r="B48" s="20">
        <f>E28</f>
        <v>10736.880999999999</v>
      </c>
    </row>
    <row r="49" spans="1:2" x14ac:dyDescent="0.25">
      <c r="A49" s="14" t="s">
        <v>39</v>
      </c>
      <c r="B49" s="18">
        <f>B45+B47-B48</f>
        <v>36640.351000000002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Normal="100" zoomScaleSheetLayoutView="100" workbookViewId="0">
      <selection activeCell="B48" sqref="B4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3.109375" style="2" customWidth="1"/>
    <col min="9" max="10" width="9.109375" style="2"/>
    <col min="11" max="11" width="18.109375" style="2" customWidth="1"/>
    <col min="12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x14ac:dyDescent="0.25">
      <c r="A3" s="57" t="s">
        <v>66</v>
      </c>
      <c r="B3" s="57"/>
      <c r="C3" s="57"/>
      <c r="D3" s="57"/>
      <c r="E3" s="57"/>
    </row>
    <row r="4" spans="1:5" s="1" customFormat="1" ht="15.6" x14ac:dyDescent="0.3">
      <c r="A4" s="36" t="s">
        <v>13</v>
      </c>
      <c r="B4" s="4"/>
      <c r="C4" s="4"/>
      <c r="D4" s="4"/>
      <c r="E4" s="37" t="s">
        <v>67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3" t="s">
        <v>26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27</v>
      </c>
      <c r="B9" s="48"/>
      <c r="C9" s="48"/>
      <c r="D9" s="48"/>
      <c r="E9" s="48"/>
    </row>
    <row r="10" spans="1:5" ht="24.75" customHeight="1" x14ac:dyDescent="0.25">
      <c r="A10" s="51" t="s">
        <v>14</v>
      </c>
      <c r="B10" s="52"/>
      <c r="C10" s="52"/>
      <c r="D10" s="52"/>
      <c r="E10" s="52"/>
    </row>
    <row r="11" spans="1:5" ht="29.25" customHeight="1" x14ac:dyDescent="0.25">
      <c r="A11" s="48" t="s">
        <v>28</v>
      </c>
      <c r="B11" s="48"/>
      <c r="C11" s="48"/>
      <c r="D11" s="48"/>
      <c r="E11" s="48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x14ac:dyDescent="0.25">
      <c r="A14" s="50" t="s">
        <v>2</v>
      </c>
      <c r="B14" s="53"/>
      <c r="C14" s="53"/>
      <c r="D14" s="53"/>
      <c r="E14" s="53"/>
    </row>
    <row r="15" spans="1:5" x14ac:dyDescent="0.25">
      <c r="A15" s="48" t="s">
        <v>23</v>
      </c>
      <c r="B15" s="48"/>
      <c r="C15" s="48"/>
      <c r="D15" s="48"/>
      <c r="E15" s="48"/>
    </row>
    <row r="16" spans="1:5" x14ac:dyDescent="0.25">
      <c r="A16" s="50" t="s">
        <v>16</v>
      </c>
      <c r="B16" s="53"/>
      <c r="C16" s="53"/>
      <c r="D16" s="53"/>
      <c r="E16" s="53"/>
    </row>
    <row r="17" spans="1:7" ht="32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29</v>
      </c>
      <c r="B18" s="48"/>
      <c r="C18" s="48"/>
      <c r="D18" s="48"/>
      <c r="E18" s="48"/>
    </row>
    <row r="19" spans="1:7" ht="31.5" customHeight="1" x14ac:dyDescent="0.25">
      <c r="A19" s="49" t="s">
        <v>30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224.3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45</v>
      </c>
      <c r="B22" s="9" t="s">
        <v>44</v>
      </c>
      <c r="C22" s="3" t="s">
        <v>4</v>
      </c>
      <c r="D22" s="3">
        <v>6.09</v>
      </c>
      <c r="E22" s="8">
        <f>D22*F20*3</f>
        <v>4097.9610000000002</v>
      </c>
    </row>
    <row r="23" spans="1:7" ht="69" x14ac:dyDescent="0.25">
      <c r="A23" s="7" t="s">
        <v>54</v>
      </c>
      <c r="B23" s="9" t="s">
        <v>71</v>
      </c>
      <c r="C23" s="3" t="s">
        <v>4</v>
      </c>
      <c r="D23" s="3"/>
      <c r="E23" s="8">
        <f>395.38*3</f>
        <v>1186.1399999999999</v>
      </c>
    </row>
    <row r="24" spans="1:7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D24*F20*3</f>
        <v>2220.5699999999997</v>
      </c>
    </row>
    <row r="25" spans="1:7" ht="15.6" x14ac:dyDescent="0.25">
      <c r="A25" s="7" t="s">
        <v>34</v>
      </c>
      <c r="B25" s="9" t="s">
        <v>71</v>
      </c>
      <c r="C25" s="3" t="s">
        <v>36</v>
      </c>
      <c r="D25" s="22"/>
      <c r="E25" s="8">
        <v>0</v>
      </c>
    </row>
    <row r="26" spans="1:7" ht="15.6" x14ac:dyDescent="0.25">
      <c r="A26" s="27" t="s">
        <v>68</v>
      </c>
      <c r="B26" s="15" t="s">
        <v>69</v>
      </c>
      <c r="C26" s="16" t="s">
        <v>70</v>
      </c>
      <c r="D26" s="23">
        <v>3</v>
      </c>
      <c r="E26" s="17">
        <f>D26*206.95</f>
        <v>620.84999999999991</v>
      </c>
    </row>
    <row r="27" spans="1:7" s="14" customFormat="1" x14ac:dyDescent="0.25">
      <c r="A27" s="10" t="s">
        <v>25</v>
      </c>
      <c r="B27" s="11"/>
      <c r="C27" s="12"/>
      <c r="D27" s="12"/>
      <c r="E27" s="13">
        <f>SUM(E22:E26)</f>
        <v>8125.5210000000006</v>
      </c>
    </row>
    <row r="29" spans="1:7" ht="28.5" customHeight="1" x14ac:dyDescent="0.25">
      <c r="A29" s="58" t="s">
        <v>94</v>
      </c>
      <c r="B29" s="58"/>
      <c r="C29" s="58"/>
      <c r="D29" s="58"/>
      <c r="E29" s="58"/>
    </row>
    <row r="30" spans="1:7" ht="28.5" customHeight="1" x14ac:dyDescent="0.25">
      <c r="A30" s="48" t="s">
        <v>21</v>
      </c>
      <c r="B30" s="48"/>
      <c r="C30" s="48"/>
      <c r="D30" s="48"/>
      <c r="E30" s="48"/>
    </row>
    <row r="31" spans="1:7" x14ac:dyDescent="0.25">
      <c r="A31" s="48" t="s">
        <v>20</v>
      </c>
      <c r="B31" s="48"/>
      <c r="C31" s="48"/>
      <c r="D31" s="48"/>
      <c r="E31" s="48"/>
    </row>
    <row r="32" spans="1:7" ht="30" customHeight="1" x14ac:dyDescent="0.25">
      <c r="A32" s="48" t="s">
        <v>31</v>
      </c>
      <c r="B32" s="48"/>
      <c r="C32" s="48"/>
      <c r="D32" s="48"/>
      <c r="E32" s="48"/>
    </row>
    <row r="33" spans="1:5" x14ac:dyDescent="0.25">
      <c r="A33" s="48" t="s">
        <v>18</v>
      </c>
      <c r="B33" s="48"/>
      <c r="C33" s="48"/>
      <c r="D33" s="48"/>
      <c r="E33" s="48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6" t="s">
        <v>32</v>
      </c>
      <c r="B36" s="56"/>
      <c r="C36" s="56"/>
      <c r="D36" s="56"/>
      <c r="E36" s="56"/>
    </row>
    <row r="37" spans="1:5" x14ac:dyDescent="0.25">
      <c r="B37" s="54" t="s">
        <v>19</v>
      </c>
      <c r="C37" s="54"/>
      <c r="D37" s="54"/>
      <c r="E37" s="6" t="s">
        <v>6</v>
      </c>
    </row>
    <row r="38" spans="1:5" x14ac:dyDescent="0.25">
      <c r="A38" s="39"/>
      <c r="B38" s="39"/>
      <c r="C38" s="39"/>
      <c r="D38" s="39"/>
      <c r="E38" s="39"/>
    </row>
    <row r="39" spans="1:5" x14ac:dyDescent="0.25">
      <c r="A39" s="56" t="s">
        <v>33</v>
      </c>
      <c r="B39" s="56"/>
      <c r="C39" s="56"/>
      <c r="D39" s="56"/>
      <c r="E39" s="56"/>
    </row>
    <row r="40" spans="1:5" x14ac:dyDescent="0.25">
      <c r="B40" s="54" t="s">
        <v>19</v>
      </c>
      <c r="C40" s="54"/>
      <c r="D40" s="54"/>
      <c r="E40" s="6" t="s">
        <v>6</v>
      </c>
    </row>
    <row r="42" spans="1:5" x14ac:dyDescent="0.25">
      <c r="A42" s="2" t="s">
        <v>41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8">
        <f>'3кв'!B49</f>
        <v>36640.351000000002</v>
      </c>
    </row>
    <row r="45" spans="1:5" ht="15.6" x14ac:dyDescent="0.3">
      <c r="A45" s="38" t="s">
        <v>61</v>
      </c>
      <c r="B45" s="19"/>
    </row>
    <row r="46" spans="1:5" x14ac:dyDescent="0.25">
      <c r="A46" s="2" t="s">
        <v>38</v>
      </c>
      <c r="B46" s="20">
        <f>9331.74+1029.27</f>
        <v>10361.01</v>
      </c>
    </row>
    <row r="47" spans="1:5" ht="27.6" x14ac:dyDescent="0.25">
      <c r="A47" s="38" t="s">
        <v>40</v>
      </c>
      <c r="B47" s="20">
        <f>E27</f>
        <v>8125.5210000000006</v>
      </c>
    </row>
    <row r="48" spans="1:5" x14ac:dyDescent="0.25">
      <c r="A48" s="14" t="s">
        <v>39</v>
      </c>
      <c r="B48" s="18">
        <f>B44+B46-B47</f>
        <v>38875.840000000004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Normal="100" zoomScaleSheetLayoutView="100" workbookViewId="0">
      <selection activeCell="C19" sqref="C1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9" t="s">
        <v>72</v>
      </c>
      <c r="B1" s="59"/>
      <c r="C1" s="59"/>
      <c r="D1" s="60"/>
    </row>
    <row r="2" spans="1:5" ht="15.6" x14ac:dyDescent="0.3">
      <c r="A2" s="61" t="s">
        <v>73</v>
      </c>
      <c r="B2" s="61"/>
      <c r="C2" s="61"/>
      <c r="D2" s="1"/>
    </row>
    <row r="3" spans="1:5" ht="15.6" x14ac:dyDescent="0.3">
      <c r="A3" s="61" t="s">
        <v>74</v>
      </c>
      <c r="B3" s="61"/>
      <c r="C3" s="61"/>
      <c r="D3" s="1"/>
    </row>
    <row r="4" spans="1:5" ht="15.6" x14ac:dyDescent="0.3">
      <c r="A4" s="59" t="s">
        <v>90</v>
      </c>
      <c r="B4" s="59"/>
      <c r="C4" s="59"/>
      <c r="D4" s="60"/>
    </row>
    <row r="5" spans="1:5" ht="15.6" x14ac:dyDescent="0.3">
      <c r="A5" s="62"/>
      <c r="B5" s="62"/>
      <c r="C5" s="62"/>
      <c r="D5" s="1"/>
    </row>
    <row r="6" spans="1:5" ht="15.6" x14ac:dyDescent="0.3">
      <c r="A6" s="1"/>
      <c r="B6" s="63" t="s">
        <v>75</v>
      </c>
      <c r="C6" s="64">
        <f>'1кв'!B44</f>
        <v>16447.07</v>
      </c>
      <c r="D6" s="65"/>
    </row>
    <row r="7" spans="1:5" ht="15.6" x14ac:dyDescent="0.3">
      <c r="A7" s="1"/>
      <c r="B7" s="63" t="s">
        <v>91</v>
      </c>
      <c r="C7" s="64"/>
      <c r="D7" s="65"/>
    </row>
    <row r="8" spans="1:5" ht="15.6" x14ac:dyDescent="0.3">
      <c r="A8" s="66" t="s">
        <v>76</v>
      </c>
      <c r="B8" s="63" t="s">
        <v>77</v>
      </c>
      <c r="C8" s="67">
        <f>'1кв'!B46+'2кв'!B46+'3кв'!B47+'4кв'!B46</f>
        <v>54622.320000000007</v>
      </c>
      <c r="D8" s="68"/>
    </row>
    <row r="9" spans="1:5" ht="15.6" x14ac:dyDescent="0.3">
      <c r="A9" s="28"/>
      <c r="B9" s="63" t="s">
        <v>78</v>
      </c>
      <c r="C9" s="69">
        <f>SUM(C8:C8)</f>
        <v>54622.320000000007</v>
      </c>
      <c r="D9" s="65"/>
    </row>
    <row r="10" spans="1:5" ht="15.6" x14ac:dyDescent="0.3">
      <c r="A10" s="1"/>
      <c r="B10" s="70"/>
      <c r="C10" s="70"/>
      <c r="D10" s="71"/>
    </row>
    <row r="11" spans="1:5" ht="15.6" x14ac:dyDescent="0.3">
      <c r="A11" s="1" t="s">
        <v>79</v>
      </c>
      <c r="B11" s="21" t="s">
        <v>80</v>
      </c>
      <c r="C11" s="72">
        <f>'1кв'!E22+'2кв'!E22+'3кв'!E22+'4кв'!E22</f>
        <v>16015.02</v>
      </c>
      <c r="D11" s="71"/>
    </row>
    <row r="12" spans="1:5" ht="27.6" x14ac:dyDescent="0.3">
      <c r="A12" s="1"/>
      <c r="B12" s="7" t="s">
        <v>93</v>
      </c>
      <c r="C12" s="72">
        <f>'1кв'!E23+'2кв'!E23+'3кв'!E23+'4кв'!E23</f>
        <v>3645.06</v>
      </c>
      <c r="D12" s="71"/>
      <c r="E12" s="73"/>
    </row>
    <row r="13" spans="1:5" ht="15.6" x14ac:dyDescent="0.3">
      <c r="B13" s="7" t="s">
        <v>42</v>
      </c>
      <c r="C13" s="72">
        <f>'1кв'!E24+'2кв'!E24+'3кв'!E24+'4кв'!E24</f>
        <v>8680.41</v>
      </c>
      <c r="D13" s="71"/>
    </row>
    <row r="14" spans="1:5" ht="15.6" x14ac:dyDescent="0.3">
      <c r="A14" s="1"/>
      <c r="B14" s="7" t="s">
        <v>34</v>
      </c>
      <c r="C14" s="72">
        <f>'1кв'!E25+'2кв'!E25+'3кв'!E25+'4кв'!E25</f>
        <v>0</v>
      </c>
      <c r="D14" s="71"/>
    </row>
    <row r="15" spans="1:5" ht="15.6" x14ac:dyDescent="0.3">
      <c r="A15" s="1"/>
      <c r="B15" s="74" t="s">
        <v>92</v>
      </c>
      <c r="C15" s="72">
        <f>3*206.95</f>
        <v>620.84999999999991</v>
      </c>
      <c r="D15" s="71"/>
    </row>
    <row r="16" spans="1:5" ht="15.6" x14ac:dyDescent="0.3">
      <c r="A16" s="1"/>
      <c r="B16" s="75" t="s">
        <v>81</v>
      </c>
      <c r="C16" s="76">
        <f>SUM(C17:C18)</f>
        <v>3232.21</v>
      </c>
      <c r="D16" s="71"/>
    </row>
    <row r="17" spans="1:5" ht="15.6" x14ac:dyDescent="0.3">
      <c r="A17" s="1"/>
      <c r="B17" s="80" t="s">
        <v>62</v>
      </c>
      <c r="C17" s="17">
        <v>523.24</v>
      </c>
      <c r="D17" s="71"/>
    </row>
    <row r="18" spans="1:5" ht="15.6" x14ac:dyDescent="0.3">
      <c r="A18" s="1"/>
      <c r="B18" s="81" t="s">
        <v>64</v>
      </c>
      <c r="C18" s="17">
        <v>2708.97</v>
      </c>
      <c r="D18" s="71"/>
    </row>
    <row r="19" spans="1:5" ht="15.6" x14ac:dyDescent="0.3">
      <c r="A19" s="1"/>
      <c r="B19" s="77" t="s">
        <v>82</v>
      </c>
      <c r="C19" s="78">
        <f>SUM(C11:C16)</f>
        <v>32193.55</v>
      </c>
      <c r="D19" s="71"/>
      <c r="E19" s="73"/>
    </row>
    <row r="20" spans="1:5" ht="15.6" x14ac:dyDescent="0.3">
      <c r="A20" s="1"/>
      <c r="B20" s="79" t="s">
        <v>83</v>
      </c>
      <c r="C20" s="78">
        <f>C6+C9-C19</f>
        <v>38875.840000000011</v>
      </c>
      <c r="D20" s="71"/>
    </row>
    <row r="21" spans="1:5" ht="15.6" x14ac:dyDescent="0.3">
      <c r="A21" s="1"/>
      <c r="B21" s="66"/>
      <c r="C21" s="66"/>
      <c r="D21" s="71"/>
    </row>
    <row r="22" spans="1:5" ht="15.6" x14ac:dyDescent="0.3">
      <c r="A22" s="1"/>
      <c r="B22" s="66"/>
      <c r="C22" s="66"/>
      <c r="D22" s="71"/>
    </row>
    <row r="23" spans="1:5" ht="15.6" x14ac:dyDescent="0.3">
      <c r="A23" s="1"/>
      <c r="B23" s="66"/>
      <c r="C23" s="66"/>
      <c r="D23" s="71"/>
    </row>
    <row r="24" spans="1:5" ht="15.6" x14ac:dyDescent="0.3">
      <c r="A24" s="66" t="s">
        <v>84</v>
      </c>
      <c r="C24" s="66"/>
      <c r="D24" s="71"/>
    </row>
    <row r="25" spans="1:5" ht="15.6" x14ac:dyDescent="0.3">
      <c r="A25" s="1"/>
      <c r="B25" s="66"/>
      <c r="C25" s="66"/>
      <c r="D25" s="71"/>
    </row>
    <row r="26" spans="1:5" ht="15.6" x14ac:dyDescent="0.3">
      <c r="A26" s="1"/>
      <c r="B26" s="66"/>
      <c r="C26" s="66"/>
      <c r="D26" s="71"/>
    </row>
    <row r="27" spans="1:5" ht="15.6" x14ac:dyDescent="0.3">
      <c r="A27" s="1" t="s">
        <v>85</v>
      </c>
      <c r="B27" s="66" t="s">
        <v>86</v>
      </c>
      <c r="C27" s="66"/>
      <c r="D27" s="71"/>
    </row>
    <row r="28" spans="1:5" ht="15.6" x14ac:dyDescent="0.3">
      <c r="A28" s="1"/>
      <c r="B28" s="66" t="s">
        <v>87</v>
      </c>
      <c r="C28" s="66"/>
      <c r="D28" s="71"/>
    </row>
    <row r="29" spans="1:5" ht="15.6" x14ac:dyDescent="0.3">
      <c r="A29" s="1"/>
      <c r="B29" s="66" t="s">
        <v>88</v>
      </c>
      <c r="C29" s="66"/>
      <c r="D29" s="71"/>
    </row>
    <row r="30" spans="1:5" ht="15.6" x14ac:dyDescent="0.3">
      <c r="A30" s="1"/>
      <c r="B30" s="66"/>
      <c r="C30" s="66"/>
      <c r="D30" s="71"/>
    </row>
    <row r="31" spans="1:5" ht="15.6" x14ac:dyDescent="0.3">
      <c r="A31" s="1"/>
      <c r="B31" s="66"/>
      <c r="C31" s="66"/>
      <c r="D31" s="71"/>
    </row>
    <row r="32" spans="1:5" ht="15.6" x14ac:dyDescent="0.3">
      <c r="A32" s="62" t="s">
        <v>89</v>
      </c>
      <c r="B32" s="62"/>
      <c r="C32" s="62"/>
      <c r="D32" s="71"/>
    </row>
    <row r="33" spans="1:4" ht="15.6" x14ac:dyDescent="0.3">
      <c r="A33" s="1"/>
      <c r="B33" s="66"/>
      <c r="C33" s="66"/>
      <c r="D33" s="71"/>
    </row>
    <row r="34" spans="1:4" ht="15.6" x14ac:dyDescent="0.3">
      <c r="A34" s="1"/>
      <c r="B34" s="66"/>
      <c r="C34" s="66"/>
      <c r="D34" s="71"/>
    </row>
    <row r="35" spans="1:4" ht="15.6" x14ac:dyDescent="0.3">
      <c r="A35" s="1"/>
      <c r="B35" s="66"/>
      <c r="C35" s="66"/>
      <c r="D35" s="71"/>
    </row>
    <row r="36" spans="1:4" ht="15.6" x14ac:dyDescent="0.3">
      <c r="A36" s="1"/>
      <c r="B36" s="66"/>
      <c r="C36" s="66"/>
      <c r="D36" s="71"/>
    </row>
  </sheetData>
  <mergeCells count="7">
    <mergeCell ref="A32:C32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2021-03-11T14:32:53Z</dcterms:modified>
</cp:coreProperties>
</file>