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'1кв'!$A$1:$E$54</definedName>
    <definedName name="_xlnm.Print_Area" localSheetId="1">'2кв'!$A$1:$E$53</definedName>
    <definedName name="_xlnm.Print_Area" localSheetId="2">'3кв'!$A$1:$E$59</definedName>
    <definedName name="_xlnm.Print_Area" localSheetId="3">'4кв'!$A$1:$E$52</definedName>
    <definedName name="_xlnm.Print_Area" localSheetId="4">отчет!$A$1:$C$43</definedName>
  </definedNames>
  <calcPr calcId="145621"/>
</workbook>
</file>

<file path=xl/calcChain.xml><?xml version="1.0" encoding="utf-8"?>
<calcChain xmlns="http://schemas.openxmlformats.org/spreadsheetml/2006/main">
  <c r="C24" i="17" l="1"/>
  <c r="C25" i="17"/>
  <c r="E31" i="16"/>
  <c r="C23" i="17" l="1"/>
  <c r="C26" i="17"/>
  <c r="C16" i="17"/>
  <c r="C17" i="17"/>
  <c r="C18" i="17"/>
  <c r="C19" i="17"/>
  <c r="C20" i="17"/>
  <c r="C21" i="17"/>
  <c r="C22" i="17"/>
  <c r="C15" i="17"/>
  <c r="C12" i="17"/>
  <c r="C13" i="17" s="1"/>
  <c r="C6" i="17"/>
  <c r="C34" i="17" l="1"/>
  <c r="C35" i="17" s="1"/>
  <c r="B48" i="16" l="1"/>
  <c r="E25" i="16"/>
  <c r="E23" i="16"/>
  <c r="E22" i="16"/>
  <c r="B51" i="16" l="1"/>
  <c r="B52" i="16" s="1"/>
  <c r="B55" i="15"/>
  <c r="E38" i="15"/>
  <c r="E36" i="15"/>
  <c r="E25" i="15"/>
  <c r="E23" i="15"/>
  <c r="E22" i="15"/>
  <c r="B58" i="15" l="1"/>
  <c r="B59" i="15" s="1"/>
  <c r="B49" i="14"/>
  <c r="E32" i="14"/>
  <c r="E30" i="14"/>
  <c r="E23" i="14"/>
  <c r="E31" i="14"/>
  <c r="E25" i="14"/>
  <c r="D22" i="14"/>
  <c r="E22" i="14" s="1"/>
  <c r="B52" i="14" l="1"/>
  <c r="B53" i="14" s="1"/>
  <c r="E33" i="13"/>
  <c r="E32" i="13"/>
  <c r="E31" i="13"/>
  <c r="D22" i="13" l="1"/>
  <c r="E25" i="13" l="1"/>
  <c r="E22" i="13"/>
  <c r="B53" i="13" l="1"/>
  <c r="B54" i="13" l="1"/>
</calcChain>
</file>

<file path=xl/sharedStrings.xml><?xml version="1.0" encoding="utf-8"?>
<sst xmlns="http://schemas.openxmlformats.org/spreadsheetml/2006/main" count="355" uniqueCount="118">
  <si>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</si>
  <si>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</si>
  <si>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</si>
  <si>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</si>
  <si>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</si>
  <si>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</si>
  <si>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</si>
  <si>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</si>
  <si>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</si>
  <si>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</si>
  <si>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</si>
  <si>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</si>
  <si>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</si>
  <si>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</si>
  <si>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</si>
  <si>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</si>
  <si>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</si>
  <si>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</si>
  <si>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</si>
  <si>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</si>
  <si>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</si>
  <si>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</si>
  <si>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</si>
  <si>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</si>
  <si>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</si>
  <si>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30 от 31.03.2015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</si>
  <si>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</si>
  <si>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</si>
  <si>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Мельникова Юрия Александровича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</si>
  <si>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</si>
  <si>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</si>
  <si>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</si>
  <si>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</si>
  <si>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</si>
  <si>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</si>
  <si>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</si>
  <si>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Мельникова Ю.А.</t>
    </r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</si>
  <si>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</si>
  <si>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</si>
  <si>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</si>
  <si>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</si>
  <si>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</si>
  <si>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ОДН по ХВС</t>
  </si>
  <si>
    <t>ОДН по электроэнергии</t>
  </si>
  <si>
    <t>Работы по содержанию и тек. ремонту</t>
  </si>
  <si>
    <t xml:space="preserve">Расходы по управлению МКД </t>
  </si>
  <si>
    <t>ч/час</t>
  </si>
  <si>
    <t>Остаток на начало квартала</t>
  </si>
  <si>
    <t>определена приложением № 9 к договору №9 от 01.04.2015 г.</t>
  </si>
  <si>
    <t>ОДН по водоотведению</t>
  </si>
  <si>
    <t>февраль</t>
  </si>
  <si>
    <t xml:space="preserve">Услуги по содержанию многоквартирного дома 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</si>
  <si>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</si>
  <si>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</si>
  <si>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</si>
  <si>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</si>
  <si>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подвального освещения (смета)</t>
  </si>
  <si>
    <t>Замена кодового замка 1 под.</t>
  </si>
  <si>
    <t>открытие крана в кв.15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</si>
  <si>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девяносто три тысячи двести двадцать два рубля 73 копейки</t>
    </r>
  </si>
  <si>
    <t>Предъявлено населению  86598,78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</si>
  <si>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</si>
  <si>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</si>
  <si>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частичный ремонт кровли</t>
  </si>
  <si>
    <t>апрель</t>
  </si>
  <si>
    <t>май</t>
  </si>
  <si>
    <t>Ремонт детской площадки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</si>
  <si>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семьдесят восемь тысяч восемьсот двадцать пять рублей 56 копеек</t>
    </r>
  </si>
  <si>
    <t>Предъявлено населению  86568,24</t>
  </si>
  <si>
    <t>за  3 квартал 2020г.</t>
  </si>
  <si>
    <t>за  2 квартал 2020г.</t>
  </si>
  <si>
    <t>"30" 06  2020 г.</t>
  </si>
  <si>
    <t>"30" 09  2020 г.</t>
  </si>
  <si>
    <t>3 квартал</t>
  </si>
  <si>
    <t>Окраска МАФ (смета)</t>
  </si>
  <si>
    <t>Окраска окон со стороны фасада (смета)</t>
  </si>
  <si>
    <t>Окраска урн (смета)</t>
  </si>
  <si>
    <t>Окраска дверей входных групп (смета)</t>
  </si>
  <si>
    <t>Монтаж чистилок для обуви (смета)</t>
  </si>
  <si>
    <t>Замена кранов отопления (смета)</t>
  </si>
  <si>
    <t>Закрытие слухового окна и выхода на чердак</t>
  </si>
  <si>
    <t>замена участка ХВС в подвале (смета)</t>
  </si>
  <si>
    <t>июль</t>
  </si>
  <si>
    <t>сентябрь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</si>
  <si>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тридцать семь тысяч пятьсот сорок один рубль 38 копеек</t>
    </r>
  </si>
  <si>
    <t>Предъявлено населению  90209,49</t>
  </si>
  <si>
    <t>4 квартал</t>
  </si>
  <si>
    <t>за 4 квартал 2020 года</t>
  </si>
  <si>
    <t>"31" 12 2020 г.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</si>
  <si>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</si>
  <si>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</si>
  <si>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</si>
  <si>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</si>
  <si>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</si>
  <si>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</si>
  <si>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Оплачено в текущем периоде по квитанциям</t>
  </si>
  <si>
    <t>Итого доходов</t>
  </si>
  <si>
    <t>Расходы: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</si>
  <si>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</si>
  <si>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</si>
  <si>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</si>
  <si>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</si>
  <si>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</si>
  <si>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</si>
  <si>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</si>
  <si>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</si>
  <si>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</si>
  <si>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</si>
  <si>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</si>
  <si>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</si>
  <si>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ул.Василевского, д.52</t>
  </si>
  <si>
    <t>Начислено всего 353586</t>
  </si>
  <si>
    <t>холодная вода на СОИ  - 1739,52</t>
  </si>
  <si>
    <t>электроэнергия на СОИ -14925,42</t>
  </si>
  <si>
    <t>водоотведение на СОИ - 2821,74</t>
  </si>
  <si>
    <t>Непредвиденные работы 10,3 ч/ч</t>
  </si>
  <si>
    <t xml:space="preserve">Испытание электрических сетей 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</si>
  <si>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пятнадцать тысяч двести тридцать четыре рубля 50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</si>
</sst>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43" fontId="4" fillId="0" borderId="0" xfId="1" applyFont="1"/>
    <xf numFmtId="43" fontId="9" fillId="0" borderId="0" xfId="1" applyFont="1"/>
    <xf numFmtId="0" fontId="14" fillId="0" borderId="4" xfId="0" applyFont="1" applyBorder="1" applyAlignment="1">
      <alignment wrapText="1"/>
    </xf>
    <xf numFmtId="164" fontId="9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4" fillId="2" borderId="0" xfId="0" applyFont="1" applyFill="1"/>
    <xf numFmtId="43" fontId="4" fillId="2" borderId="0" xfId="1" applyFont="1" applyFill="1"/>
    <xf numFmtId="43" fontId="4" fillId="2" borderId="1" xfId="1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4" xfId="0" applyFont="1" applyBorder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7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5" fillId="0" borderId="0" xfId="0" applyFont="1"/>
    <xf numFmtId="49" fontId="2" fillId="0" borderId="1" xfId="0" applyNumberFormat="1" applyFont="1" applyBorder="1"/>
    <xf numFmtId="165" fontId="13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165" fontId="17" fillId="0" borderId="1" xfId="0" applyNumberFormat="1" applyFont="1" applyBorder="1" applyAlignment="1">
      <alignment horizontal="center"/>
    </xf>
    <xf numFmtId="164" fontId="4" fillId="0" borderId="0" xfId="1" applyNumberFormat="1" applyFont="1" applyBorder="1"/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left"/>
    </xf>
    <xf numFmtId="165" fontId="13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17" fillId="0" borderId="1" xfId="0" applyFont="1" applyBorder="1"/>
    <xf numFmtId="0" fontId="2" fillId="0" borderId="1" xfId="0" applyFont="1" applyBorder="1" applyAlignment="1">
      <alignment wrapText="1"/>
    </xf>
    <xf numFmtId="43" fontId="0" fillId="0" borderId="0" xfId="0" applyNumberFormat="1"/>
    <xf numFmtId="0" fontId="2" fillId="0" borderId="8" xfId="0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43" fontId="2" fillId="0" borderId="8" xfId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8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5" zoomScaleNormal="100" zoomScaleSheetLayoutView="100" workbookViewId="0">
      <selection activeCell="A30" sqref="A3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3.44140625" style="2" bestFit="1" customWidth="1"/>
    <col min="9" max="16384" width="9.109375" style="2"/>
  </cols>
  <sheetData>
    <row r="1" spans="1:5" ht="15.6" x14ac:dyDescent="0.25">
      <c r="A1" s="89" t="s">
        <v>11</v>
      </c>
      <c r="B1" s="89"/>
      <c r="C1" s="89"/>
      <c r="D1" s="89"/>
      <c r="E1" s="89"/>
    </row>
    <row r="2" spans="1:5" ht="30" customHeight="1" x14ac:dyDescent="0.3">
      <c r="A2" s="90" t="s">
        <v>12</v>
      </c>
      <c r="B2" s="91"/>
      <c r="C2" s="91"/>
      <c r="D2" s="91"/>
      <c r="E2" s="91"/>
    </row>
    <row r="3" spans="1:5" ht="15.6" x14ac:dyDescent="0.3">
      <c r="A3" s="90" t="s">
        <v>52</v>
      </c>
      <c r="B3" s="90"/>
      <c r="C3" s="90"/>
      <c r="D3" s="90"/>
      <c r="E3" s="90"/>
    </row>
    <row r="4" spans="1:5" s="1" customFormat="1" ht="15.6" x14ac:dyDescent="0.3">
      <c r="A4" s="5" t="s">
        <v>13</v>
      </c>
      <c r="B4" s="35"/>
      <c r="C4" s="35"/>
      <c r="D4" s="92" t="s">
        <v>53</v>
      </c>
      <c r="E4" s="92"/>
    </row>
    <row r="5" spans="1:5" x14ac:dyDescent="0.25">
      <c r="A5" s="34"/>
      <c r="B5" s="4"/>
      <c r="C5" s="4"/>
      <c r="D5" s="4"/>
      <c r="E5" s="4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8" t="s">
        <v>24</v>
      </c>
      <c r="B7" s="88"/>
      <c r="C7" s="88"/>
      <c r="D7" s="88"/>
      <c r="E7" s="88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80" t="s">
        <v>28</v>
      </c>
      <c r="B9" s="80"/>
      <c r="C9" s="80"/>
      <c r="D9" s="80"/>
      <c r="E9" s="80"/>
    </row>
    <row r="10" spans="1:5" ht="26.25" customHeight="1" x14ac:dyDescent="0.25">
      <c r="A10" s="85" t="s">
        <v>14</v>
      </c>
      <c r="B10" s="86"/>
      <c r="C10" s="86"/>
      <c r="D10" s="86"/>
      <c r="E10" s="86"/>
    </row>
    <row r="11" spans="1:5" ht="30" customHeight="1" x14ac:dyDescent="0.25">
      <c r="A11" s="80" t="s">
        <v>25</v>
      </c>
      <c r="B11" s="80"/>
      <c r="C11" s="80"/>
      <c r="D11" s="80"/>
      <c r="E11" s="80"/>
    </row>
    <row r="12" spans="1:5" ht="17.25" customHeight="1" x14ac:dyDescent="0.25">
      <c r="A12" s="84" t="s">
        <v>15</v>
      </c>
      <c r="B12" s="87"/>
      <c r="C12" s="87"/>
      <c r="D12" s="87"/>
      <c r="E12" s="87"/>
    </row>
    <row r="13" spans="1:5" x14ac:dyDescent="0.25">
      <c r="A13" s="80" t="s">
        <v>30</v>
      </c>
      <c r="B13" s="80"/>
      <c r="C13" s="80"/>
      <c r="D13" s="80"/>
      <c r="E13" s="80"/>
    </row>
    <row r="14" spans="1:5" x14ac:dyDescent="0.25">
      <c r="A14" s="84" t="s">
        <v>2</v>
      </c>
      <c r="B14" s="87"/>
      <c r="C14" s="87"/>
      <c r="D14" s="87"/>
      <c r="E14" s="87"/>
    </row>
    <row r="15" spans="1:5" ht="17.25" customHeight="1" x14ac:dyDescent="0.25">
      <c r="A15" s="80" t="s">
        <v>29</v>
      </c>
      <c r="B15" s="80"/>
      <c r="C15" s="80"/>
      <c r="D15" s="80"/>
      <c r="E15" s="80"/>
    </row>
    <row r="16" spans="1:5" x14ac:dyDescent="0.25">
      <c r="A16" s="84" t="s">
        <v>16</v>
      </c>
      <c r="B16" s="87"/>
      <c r="C16" s="87"/>
      <c r="D16" s="87"/>
      <c r="E16" s="87"/>
    </row>
    <row r="17" spans="1:7" ht="30" customHeight="1" x14ac:dyDescent="0.25">
      <c r="A17" s="80" t="s">
        <v>17</v>
      </c>
      <c r="B17" s="80"/>
      <c r="C17" s="80"/>
      <c r="D17" s="80"/>
      <c r="E17" s="80"/>
    </row>
    <row r="18" spans="1:7" ht="60" customHeight="1" x14ac:dyDescent="0.25">
      <c r="A18" s="80" t="s">
        <v>26</v>
      </c>
      <c r="B18" s="80"/>
      <c r="C18" s="80"/>
      <c r="D18" s="80"/>
      <c r="E18" s="80"/>
    </row>
    <row r="19" spans="1:7" ht="33" customHeight="1" x14ac:dyDescent="0.25">
      <c r="A19" s="79" t="s">
        <v>27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1261.4000000000001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41" t="s">
        <v>51</v>
      </c>
      <c r="B22" s="10" t="s">
        <v>48</v>
      </c>
      <c r="C22" s="3" t="s">
        <v>4</v>
      </c>
      <c r="D22" s="3">
        <f>12.48</f>
        <v>12.48</v>
      </c>
      <c r="E22" s="31">
        <f>D22*F20*G20</f>
        <v>47226.816000000006</v>
      </c>
      <c r="G22" s="22"/>
    </row>
    <row r="23" spans="1:7" ht="55.2" x14ac:dyDescent="0.25">
      <c r="A23" s="8" t="s">
        <v>54</v>
      </c>
      <c r="B23" s="39" t="s">
        <v>55</v>
      </c>
      <c r="C23" s="3" t="s">
        <v>4</v>
      </c>
      <c r="D23" s="3"/>
      <c r="E23" s="9">
        <v>259.92</v>
      </c>
      <c r="G23" s="22"/>
    </row>
    <row r="24" spans="1:7" ht="39.6" x14ac:dyDescent="0.25">
      <c r="A24" s="8" t="s">
        <v>22</v>
      </c>
      <c r="B24" s="10" t="s">
        <v>23</v>
      </c>
      <c r="C24" s="3" t="s">
        <v>4</v>
      </c>
      <c r="D24" s="3">
        <v>0</v>
      </c>
      <c r="E24" s="25">
        <v>0</v>
      </c>
      <c r="G24" s="22"/>
    </row>
    <row r="25" spans="1:7" x14ac:dyDescent="0.25">
      <c r="A25" s="28" t="s">
        <v>45</v>
      </c>
      <c r="B25" s="29" t="s">
        <v>31</v>
      </c>
      <c r="C25" s="27" t="s">
        <v>4</v>
      </c>
      <c r="D25" s="27">
        <v>4.5999999999999996</v>
      </c>
      <c r="E25" s="30">
        <f>D25*F20*G20</f>
        <v>17407.32</v>
      </c>
      <c r="G25" s="22"/>
    </row>
    <row r="26" spans="1:7" x14ac:dyDescent="0.25">
      <c r="A26" s="8" t="s">
        <v>42</v>
      </c>
      <c r="B26" s="10" t="s">
        <v>33</v>
      </c>
      <c r="C26" s="3" t="s">
        <v>34</v>
      </c>
      <c r="D26" s="3"/>
      <c r="E26" s="9">
        <v>4901.99</v>
      </c>
      <c r="G26" s="22"/>
    </row>
    <row r="27" spans="1:7" x14ac:dyDescent="0.25">
      <c r="A27" s="8" t="s">
        <v>43</v>
      </c>
      <c r="B27" s="10" t="s">
        <v>33</v>
      </c>
      <c r="C27" s="3" t="s">
        <v>34</v>
      </c>
      <c r="D27" s="3"/>
      <c r="E27" s="9">
        <v>4169.55</v>
      </c>
      <c r="G27" s="22"/>
    </row>
    <row r="28" spans="1:7" x14ac:dyDescent="0.25">
      <c r="A28" s="8" t="s">
        <v>49</v>
      </c>
      <c r="B28" s="10" t="s">
        <v>33</v>
      </c>
      <c r="C28" s="3" t="s">
        <v>34</v>
      </c>
      <c r="D28" s="3"/>
      <c r="E28" s="9">
        <v>686.7</v>
      </c>
      <c r="G28" s="22"/>
    </row>
    <row r="29" spans="1:7" x14ac:dyDescent="0.25">
      <c r="A29" s="8" t="s">
        <v>32</v>
      </c>
      <c r="B29" s="10" t="s">
        <v>33</v>
      </c>
      <c r="C29" s="3" t="s">
        <v>34</v>
      </c>
      <c r="D29" s="3"/>
      <c r="E29" s="9">
        <v>1044.08</v>
      </c>
      <c r="G29" s="22"/>
    </row>
    <row r="30" spans="1:7" ht="27.6" x14ac:dyDescent="0.25">
      <c r="A30" s="18" t="s">
        <v>56</v>
      </c>
      <c r="B30" s="10" t="s">
        <v>50</v>
      </c>
      <c r="C30" s="3" t="s">
        <v>34</v>
      </c>
      <c r="D30" s="3"/>
      <c r="E30" s="9">
        <v>17033.599999999999</v>
      </c>
      <c r="G30" s="22"/>
    </row>
    <row r="31" spans="1:7" x14ac:dyDescent="0.25">
      <c r="A31" s="18" t="s">
        <v>57</v>
      </c>
      <c r="B31" s="10" t="s">
        <v>50</v>
      </c>
      <c r="C31" s="3" t="s">
        <v>46</v>
      </c>
      <c r="D31" s="40">
        <v>1.5</v>
      </c>
      <c r="E31" s="9">
        <f>D31*197.1</f>
        <v>295.64999999999998</v>
      </c>
      <c r="G31" s="22"/>
    </row>
    <row r="32" spans="1:7" x14ac:dyDescent="0.25">
      <c r="A32" s="18" t="s">
        <v>58</v>
      </c>
      <c r="B32" s="10" t="s">
        <v>50</v>
      </c>
      <c r="C32" s="3" t="s">
        <v>46</v>
      </c>
      <c r="D32" s="40">
        <v>1</v>
      </c>
      <c r="E32" s="9">
        <f>D32*197.1</f>
        <v>197.1</v>
      </c>
      <c r="G32" s="22"/>
    </row>
    <row r="33" spans="1:8" s="15" customFormat="1" x14ac:dyDescent="0.25">
      <c r="A33" s="11" t="s">
        <v>37</v>
      </c>
      <c r="B33" s="12"/>
      <c r="C33" s="13"/>
      <c r="D33" s="13"/>
      <c r="E33" s="14">
        <f>SUM(E22:E32)</f>
        <v>93222.725999999995</v>
      </c>
    </row>
    <row r="35" spans="1:8" s="23" customFormat="1" ht="34.200000000000003" customHeight="1" x14ac:dyDescent="0.25">
      <c r="A35" s="80" t="s">
        <v>59</v>
      </c>
      <c r="B35" s="80"/>
      <c r="C35" s="80"/>
      <c r="D35" s="80"/>
      <c r="E35" s="80"/>
      <c r="H35" s="24"/>
    </row>
    <row r="36" spans="1:8" ht="30" customHeight="1" x14ac:dyDescent="0.25">
      <c r="A36" s="80" t="s">
        <v>21</v>
      </c>
      <c r="B36" s="80"/>
      <c r="C36" s="80"/>
      <c r="D36" s="80"/>
      <c r="E36" s="80"/>
      <c r="H36" s="16"/>
    </row>
    <row r="37" spans="1:8" ht="15" customHeight="1" x14ac:dyDescent="0.25">
      <c r="A37" s="80" t="s">
        <v>20</v>
      </c>
      <c r="B37" s="80"/>
      <c r="C37" s="80"/>
      <c r="D37" s="80"/>
      <c r="E37" s="80"/>
      <c r="H37" s="16"/>
    </row>
    <row r="38" spans="1:8" ht="31.5" customHeight="1" x14ac:dyDescent="0.25">
      <c r="A38" s="80" t="s">
        <v>38</v>
      </c>
      <c r="B38" s="80"/>
      <c r="C38" s="80"/>
      <c r="D38" s="80"/>
      <c r="E38" s="80"/>
      <c r="F38" s="15"/>
      <c r="G38" s="15"/>
      <c r="H38" s="17"/>
    </row>
    <row r="39" spans="1:8" x14ac:dyDescent="0.25">
      <c r="A39" s="80" t="s">
        <v>18</v>
      </c>
      <c r="B39" s="80"/>
      <c r="C39" s="80"/>
      <c r="D39" s="80"/>
      <c r="E39" s="80"/>
      <c r="H39" s="16"/>
    </row>
    <row r="40" spans="1:8" x14ac:dyDescent="0.25">
      <c r="A40" s="81" t="s">
        <v>5</v>
      </c>
      <c r="B40" s="81"/>
      <c r="C40" s="81"/>
      <c r="D40" s="81"/>
      <c r="E40" s="81"/>
    </row>
    <row r="41" spans="1:8" x14ac:dyDescent="0.25">
      <c r="A41" s="80" t="s">
        <v>18</v>
      </c>
      <c r="B41" s="80"/>
      <c r="C41" s="80"/>
      <c r="D41" s="80"/>
      <c r="E41" s="80"/>
    </row>
    <row r="42" spans="1:8" x14ac:dyDescent="0.25">
      <c r="A42" s="82" t="s">
        <v>35</v>
      </c>
      <c r="B42" s="82"/>
      <c r="C42" s="82"/>
      <c r="D42" s="82"/>
      <c r="E42" s="6"/>
    </row>
    <row r="43" spans="1:8" x14ac:dyDescent="0.25">
      <c r="B43" s="78" t="s">
        <v>19</v>
      </c>
      <c r="C43" s="78"/>
      <c r="D43" s="78"/>
      <c r="E43" s="7" t="s">
        <v>6</v>
      </c>
    </row>
    <row r="44" spans="1:8" x14ac:dyDescent="0.25">
      <c r="A44" s="33"/>
      <c r="B44" s="33"/>
      <c r="C44" s="33"/>
      <c r="D44" s="33"/>
      <c r="E44" s="33"/>
    </row>
    <row r="45" spans="1:8" x14ac:dyDescent="0.25">
      <c r="A45" s="83" t="s">
        <v>36</v>
      </c>
      <c r="B45" s="83"/>
      <c r="C45" s="83"/>
      <c r="D45" s="83"/>
      <c r="E45" s="6"/>
    </row>
    <row r="46" spans="1:8" x14ac:dyDescent="0.25">
      <c r="B46" s="78" t="s">
        <v>19</v>
      </c>
      <c r="C46" s="78"/>
      <c r="D46" s="78"/>
      <c r="E46" s="7" t="s">
        <v>6</v>
      </c>
    </row>
    <row r="49" spans="1:2" x14ac:dyDescent="0.25">
      <c r="A49" s="15" t="s">
        <v>39</v>
      </c>
    </row>
    <row r="50" spans="1:2" x14ac:dyDescent="0.25">
      <c r="A50" s="2" t="s">
        <v>47</v>
      </c>
      <c r="B50" s="19">
        <v>16471.240000000002</v>
      </c>
    </row>
    <row r="51" spans="1:2" x14ac:dyDescent="0.25">
      <c r="A51" s="32" t="s">
        <v>60</v>
      </c>
      <c r="B51" s="20"/>
    </row>
    <row r="52" spans="1:2" x14ac:dyDescent="0.25">
      <c r="A52" s="2" t="s">
        <v>40</v>
      </c>
      <c r="B52" s="20">
        <v>86135.22</v>
      </c>
    </row>
    <row r="53" spans="1:2" ht="27.6" x14ac:dyDescent="0.25">
      <c r="A53" s="32" t="s">
        <v>44</v>
      </c>
      <c r="B53" s="20">
        <f>E33</f>
        <v>93222.725999999995</v>
      </c>
    </row>
    <row r="54" spans="1:2" x14ac:dyDescent="0.25">
      <c r="A54" s="21" t="s">
        <v>41</v>
      </c>
      <c r="B54" s="26">
        <f>B50+B52-B53</f>
        <v>9383.7340000000113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Normal="100" zoomScaleSheetLayoutView="100" workbookViewId="0">
      <selection activeCell="A35" sqref="A35:E3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3.44140625" style="2" bestFit="1" customWidth="1"/>
    <col min="9" max="16384" width="9.109375" style="2"/>
  </cols>
  <sheetData>
    <row r="1" spans="1:5" ht="15.6" x14ac:dyDescent="0.25">
      <c r="A1" s="89" t="s">
        <v>11</v>
      </c>
      <c r="B1" s="89"/>
      <c r="C1" s="89"/>
      <c r="D1" s="89"/>
      <c r="E1" s="89"/>
    </row>
    <row r="2" spans="1:5" ht="30" customHeight="1" x14ac:dyDescent="0.3">
      <c r="A2" s="90" t="s">
        <v>12</v>
      </c>
      <c r="B2" s="91"/>
      <c r="C2" s="91"/>
      <c r="D2" s="91"/>
      <c r="E2" s="91"/>
    </row>
    <row r="3" spans="1:5" ht="15.6" x14ac:dyDescent="0.3">
      <c r="A3" s="90" t="s">
        <v>70</v>
      </c>
      <c r="B3" s="90"/>
      <c r="C3" s="90"/>
      <c r="D3" s="90"/>
      <c r="E3" s="90"/>
    </row>
    <row r="4" spans="1:5" s="1" customFormat="1" ht="15.6" x14ac:dyDescent="0.3">
      <c r="A4" s="5" t="s">
        <v>13</v>
      </c>
      <c r="B4" s="35"/>
      <c r="C4" s="35"/>
      <c r="D4" s="92" t="s">
        <v>71</v>
      </c>
      <c r="E4" s="92"/>
    </row>
    <row r="5" spans="1:5" x14ac:dyDescent="0.25">
      <c r="A5" s="38"/>
      <c r="B5" s="4"/>
      <c r="C5" s="4"/>
      <c r="D5" s="4"/>
      <c r="E5" s="4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8" t="s">
        <v>24</v>
      </c>
      <c r="B7" s="88"/>
      <c r="C7" s="88"/>
      <c r="D7" s="88"/>
      <c r="E7" s="88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80" t="s">
        <v>28</v>
      </c>
      <c r="B9" s="80"/>
      <c r="C9" s="80"/>
      <c r="D9" s="80"/>
      <c r="E9" s="80"/>
    </row>
    <row r="10" spans="1:5" ht="26.25" customHeight="1" x14ac:dyDescent="0.25">
      <c r="A10" s="85" t="s">
        <v>14</v>
      </c>
      <c r="B10" s="86"/>
      <c r="C10" s="86"/>
      <c r="D10" s="86"/>
      <c r="E10" s="86"/>
    </row>
    <row r="11" spans="1:5" ht="30" customHeight="1" x14ac:dyDescent="0.25">
      <c r="A11" s="80" t="s">
        <v>25</v>
      </c>
      <c r="B11" s="80"/>
      <c r="C11" s="80"/>
      <c r="D11" s="80"/>
      <c r="E11" s="80"/>
    </row>
    <row r="12" spans="1:5" ht="17.25" customHeight="1" x14ac:dyDescent="0.25">
      <c r="A12" s="84" t="s">
        <v>15</v>
      </c>
      <c r="B12" s="87"/>
      <c r="C12" s="87"/>
      <c r="D12" s="87"/>
      <c r="E12" s="87"/>
    </row>
    <row r="13" spans="1:5" x14ac:dyDescent="0.25">
      <c r="A13" s="80" t="s">
        <v>30</v>
      </c>
      <c r="B13" s="80"/>
      <c r="C13" s="80"/>
      <c r="D13" s="80"/>
      <c r="E13" s="80"/>
    </row>
    <row r="14" spans="1:5" x14ac:dyDescent="0.25">
      <c r="A14" s="84" t="s">
        <v>2</v>
      </c>
      <c r="B14" s="87"/>
      <c r="C14" s="87"/>
      <c r="D14" s="87"/>
      <c r="E14" s="87"/>
    </row>
    <row r="15" spans="1:5" ht="17.25" customHeight="1" x14ac:dyDescent="0.25">
      <c r="A15" s="80" t="s">
        <v>29</v>
      </c>
      <c r="B15" s="80"/>
      <c r="C15" s="80"/>
      <c r="D15" s="80"/>
      <c r="E15" s="80"/>
    </row>
    <row r="16" spans="1:5" x14ac:dyDescent="0.25">
      <c r="A16" s="84" t="s">
        <v>16</v>
      </c>
      <c r="B16" s="87"/>
      <c r="C16" s="87"/>
      <c r="D16" s="87"/>
      <c r="E16" s="87"/>
    </row>
    <row r="17" spans="1:7" ht="30" customHeight="1" x14ac:dyDescent="0.25">
      <c r="A17" s="80" t="s">
        <v>17</v>
      </c>
      <c r="B17" s="80"/>
      <c r="C17" s="80"/>
      <c r="D17" s="80"/>
      <c r="E17" s="80"/>
    </row>
    <row r="18" spans="1:7" ht="60" customHeight="1" x14ac:dyDescent="0.25">
      <c r="A18" s="80" t="s">
        <v>26</v>
      </c>
      <c r="B18" s="80"/>
      <c r="C18" s="80"/>
      <c r="D18" s="80"/>
      <c r="E18" s="80"/>
    </row>
    <row r="19" spans="1:7" ht="33" customHeight="1" x14ac:dyDescent="0.25">
      <c r="A19" s="79" t="s">
        <v>27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1261.4000000000001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41" t="s">
        <v>51</v>
      </c>
      <c r="B22" s="10" t="s">
        <v>48</v>
      </c>
      <c r="C22" s="3" t="s">
        <v>4</v>
      </c>
      <c r="D22" s="3">
        <f>12.48</f>
        <v>12.48</v>
      </c>
      <c r="E22" s="31">
        <f>D22*F20*G20</f>
        <v>47226.816000000006</v>
      </c>
      <c r="G22" s="22"/>
    </row>
    <row r="23" spans="1:7" ht="69" x14ac:dyDescent="0.25">
      <c r="A23" s="8" t="s">
        <v>61</v>
      </c>
      <c r="B23" s="10" t="s">
        <v>62</v>
      </c>
      <c r="C23" s="3" t="s">
        <v>4</v>
      </c>
      <c r="D23" s="3"/>
      <c r="E23" s="9">
        <f>1192.21*3</f>
        <v>3576.63</v>
      </c>
      <c r="G23" s="22"/>
    </row>
    <row r="24" spans="1:7" ht="39.6" x14ac:dyDescent="0.25">
      <c r="A24" s="8" t="s">
        <v>22</v>
      </c>
      <c r="B24" s="10" t="s">
        <v>23</v>
      </c>
      <c r="C24" s="3" t="s">
        <v>4</v>
      </c>
      <c r="D24" s="3">
        <v>0</v>
      </c>
      <c r="E24" s="25">
        <v>0</v>
      </c>
      <c r="G24" s="22"/>
    </row>
    <row r="25" spans="1:7" x14ac:dyDescent="0.25">
      <c r="A25" s="28" t="s">
        <v>45</v>
      </c>
      <c r="B25" s="29" t="s">
        <v>31</v>
      </c>
      <c r="C25" s="27" t="s">
        <v>4</v>
      </c>
      <c r="D25" s="27">
        <v>4.5999999999999996</v>
      </c>
      <c r="E25" s="30">
        <f>D25*F20*G20</f>
        <v>17407.32</v>
      </c>
      <c r="G25" s="22"/>
    </row>
    <row r="26" spans="1:7" x14ac:dyDescent="0.25">
      <c r="A26" s="8" t="s">
        <v>42</v>
      </c>
      <c r="B26" s="10" t="s">
        <v>62</v>
      </c>
      <c r="C26" s="3" t="s">
        <v>34</v>
      </c>
      <c r="D26" s="3"/>
      <c r="E26" s="9">
        <v>4837.1400000000003</v>
      </c>
      <c r="G26" s="22"/>
    </row>
    <row r="27" spans="1:7" x14ac:dyDescent="0.25">
      <c r="A27" s="8" t="s">
        <v>43</v>
      </c>
      <c r="B27" s="10" t="s">
        <v>62</v>
      </c>
      <c r="C27" s="3" t="s">
        <v>34</v>
      </c>
      <c r="D27" s="3"/>
      <c r="E27" s="9">
        <v>3649.8</v>
      </c>
      <c r="G27" s="22"/>
    </row>
    <row r="28" spans="1:7" x14ac:dyDescent="0.25">
      <c r="A28" s="8" t="s">
        <v>49</v>
      </c>
      <c r="B28" s="10" t="s">
        <v>62</v>
      </c>
      <c r="C28" s="3" t="s">
        <v>34</v>
      </c>
      <c r="D28" s="3"/>
      <c r="E28" s="9">
        <v>686.7</v>
      </c>
      <c r="G28" s="22"/>
    </row>
    <row r="29" spans="1:7" x14ac:dyDescent="0.25">
      <c r="A29" s="8" t="s">
        <v>32</v>
      </c>
      <c r="B29" s="10" t="s">
        <v>62</v>
      </c>
      <c r="C29" s="3" t="s">
        <v>34</v>
      </c>
      <c r="D29" s="3"/>
      <c r="E29" s="9">
        <v>199.42</v>
      </c>
      <c r="G29" s="22"/>
    </row>
    <row r="30" spans="1:7" x14ac:dyDescent="0.25">
      <c r="A30" s="18" t="s">
        <v>66</v>
      </c>
      <c r="B30" s="10" t="s">
        <v>64</v>
      </c>
      <c r="C30" s="3" t="s">
        <v>46</v>
      </c>
      <c r="D30" s="3">
        <v>3.3</v>
      </c>
      <c r="E30" s="9">
        <f>D30*197.1</f>
        <v>650.42999999999995</v>
      </c>
      <c r="G30" s="22"/>
    </row>
    <row r="31" spans="1:7" x14ac:dyDescent="0.25">
      <c r="A31" s="45" t="s">
        <v>63</v>
      </c>
      <c r="B31" s="10" t="s">
        <v>65</v>
      </c>
      <c r="C31" s="3" t="s">
        <v>46</v>
      </c>
      <c r="D31" s="46">
        <v>3</v>
      </c>
      <c r="E31" s="9">
        <f>D31*197.1</f>
        <v>591.29999999999995</v>
      </c>
      <c r="G31" s="22"/>
    </row>
    <row r="32" spans="1:7" s="15" customFormat="1" x14ac:dyDescent="0.25">
      <c r="A32" s="11" t="s">
        <v>37</v>
      </c>
      <c r="B32" s="12"/>
      <c r="C32" s="13"/>
      <c r="D32" s="13"/>
      <c r="E32" s="14">
        <f>SUM(E22:E31)</f>
        <v>78825.555999999997</v>
      </c>
    </row>
    <row r="34" spans="1:8" s="23" customFormat="1" ht="34.200000000000003" customHeight="1" x14ac:dyDescent="0.25">
      <c r="A34" s="93" t="s">
        <v>67</v>
      </c>
      <c r="B34" s="93"/>
      <c r="C34" s="93"/>
      <c r="D34" s="93"/>
      <c r="E34" s="93"/>
      <c r="H34" s="24"/>
    </row>
    <row r="35" spans="1:8" ht="30" customHeight="1" x14ac:dyDescent="0.25">
      <c r="A35" s="80" t="s">
        <v>21</v>
      </c>
      <c r="B35" s="80"/>
      <c r="C35" s="80"/>
      <c r="D35" s="80"/>
      <c r="E35" s="80"/>
      <c r="H35" s="16"/>
    </row>
    <row r="36" spans="1:8" ht="15" customHeight="1" x14ac:dyDescent="0.25">
      <c r="A36" s="80" t="s">
        <v>20</v>
      </c>
      <c r="B36" s="80"/>
      <c r="C36" s="80"/>
      <c r="D36" s="80"/>
      <c r="E36" s="80"/>
      <c r="H36" s="16"/>
    </row>
    <row r="37" spans="1:8" ht="31.5" customHeight="1" x14ac:dyDescent="0.25">
      <c r="A37" s="80" t="s">
        <v>38</v>
      </c>
      <c r="B37" s="80"/>
      <c r="C37" s="80"/>
      <c r="D37" s="80"/>
      <c r="E37" s="80"/>
      <c r="F37" s="15"/>
      <c r="G37" s="15"/>
      <c r="H37" s="17"/>
    </row>
    <row r="38" spans="1:8" x14ac:dyDescent="0.25">
      <c r="A38" s="80" t="s">
        <v>18</v>
      </c>
      <c r="B38" s="80"/>
      <c r="C38" s="80"/>
      <c r="D38" s="80"/>
      <c r="E38" s="80"/>
      <c r="H38" s="16"/>
    </row>
    <row r="39" spans="1:8" x14ac:dyDescent="0.25">
      <c r="A39" s="81" t="s">
        <v>5</v>
      </c>
      <c r="B39" s="81"/>
      <c r="C39" s="81"/>
      <c r="D39" s="81"/>
      <c r="E39" s="81"/>
    </row>
    <row r="40" spans="1:8" x14ac:dyDescent="0.25">
      <c r="A40" s="80" t="s">
        <v>18</v>
      </c>
      <c r="B40" s="80"/>
      <c r="C40" s="80"/>
      <c r="D40" s="80"/>
      <c r="E40" s="80"/>
    </row>
    <row r="41" spans="1:8" x14ac:dyDescent="0.25">
      <c r="A41" s="82" t="s">
        <v>35</v>
      </c>
      <c r="B41" s="82"/>
      <c r="C41" s="82"/>
      <c r="D41" s="82"/>
      <c r="E41" s="6"/>
    </row>
    <row r="42" spans="1:8" x14ac:dyDescent="0.25">
      <c r="B42" s="78" t="s">
        <v>19</v>
      </c>
      <c r="C42" s="78"/>
      <c r="D42" s="78"/>
      <c r="E42" s="7" t="s">
        <v>6</v>
      </c>
    </row>
    <row r="43" spans="1:8" x14ac:dyDescent="0.25">
      <c r="A43" s="37"/>
      <c r="B43" s="37"/>
      <c r="C43" s="37"/>
      <c r="D43" s="37"/>
      <c r="E43" s="37"/>
    </row>
    <row r="44" spans="1:8" x14ac:dyDescent="0.25">
      <c r="A44" s="83" t="s">
        <v>36</v>
      </c>
      <c r="B44" s="83"/>
      <c r="C44" s="83"/>
      <c r="D44" s="83"/>
      <c r="E44" s="6"/>
    </row>
    <row r="45" spans="1:8" x14ac:dyDescent="0.25">
      <c r="B45" s="78" t="s">
        <v>19</v>
      </c>
      <c r="C45" s="78"/>
      <c r="D45" s="78"/>
      <c r="E45" s="7" t="s">
        <v>6</v>
      </c>
    </row>
    <row r="48" spans="1:8" x14ac:dyDescent="0.25">
      <c r="A48" s="15" t="s">
        <v>39</v>
      </c>
    </row>
    <row r="49" spans="1:2" x14ac:dyDescent="0.25">
      <c r="A49" s="2" t="s">
        <v>47</v>
      </c>
      <c r="B49" s="19">
        <f>'1кв'!B54</f>
        <v>9383.7340000000113</v>
      </c>
    </row>
    <row r="50" spans="1:2" x14ac:dyDescent="0.25">
      <c r="A50" s="36" t="s">
        <v>68</v>
      </c>
      <c r="B50" s="20"/>
    </row>
    <row r="51" spans="1:2" x14ac:dyDescent="0.25">
      <c r="A51" s="2" t="s">
        <v>40</v>
      </c>
      <c r="B51" s="20">
        <v>88338.8</v>
      </c>
    </row>
    <row r="52" spans="1:2" ht="27.6" x14ac:dyDescent="0.25">
      <c r="A52" s="36" t="s">
        <v>44</v>
      </c>
      <c r="B52" s="20">
        <f>E32</f>
        <v>78825.555999999997</v>
      </c>
    </row>
    <row r="53" spans="1:2" x14ac:dyDescent="0.25">
      <c r="A53" s="21" t="s">
        <v>41</v>
      </c>
      <c r="B53" s="26">
        <f>B49+B51-B52</f>
        <v>18896.978000000017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28" zoomScaleNormal="100" zoomScaleSheetLayoutView="100" workbookViewId="0">
      <selection activeCell="E30" sqref="E30:E3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3.44140625" style="2" bestFit="1" customWidth="1"/>
    <col min="9" max="16384" width="9.109375" style="2"/>
  </cols>
  <sheetData>
    <row r="1" spans="1:5" ht="15.6" x14ac:dyDescent="0.25">
      <c r="A1" s="89" t="s">
        <v>11</v>
      </c>
      <c r="B1" s="89"/>
      <c r="C1" s="89"/>
      <c r="D1" s="89"/>
      <c r="E1" s="89"/>
    </row>
    <row r="2" spans="1:5" ht="30" customHeight="1" x14ac:dyDescent="0.3">
      <c r="A2" s="90" t="s">
        <v>12</v>
      </c>
      <c r="B2" s="91"/>
      <c r="C2" s="91"/>
      <c r="D2" s="91"/>
      <c r="E2" s="91"/>
    </row>
    <row r="3" spans="1:5" ht="15.6" x14ac:dyDescent="0.3">
      <c r="A3" s="90" t="s">
        <v>69</v>
      </c>
      <c r="B3" s="90"/>
      <c r="C3" s="90"/>
      <c r="D3" s="90"/>
      <c r="E3" s="90"/>
    </row>
    <row r="4" spans="1:5" s="1" customFormat="1" ht="15.6" x14ac:dyDescent="0.3">
      <c r="A4" s="5" t="s">
        <v>13</v>
      </c>
      <c r="B4" s="35"/>
      <c r="C4" s="35"/>
      <c r="D4" s="92" t="s">
        <v>72</v>
      </c>
      <c r="E4" s="92"/>
    </row>
    <row r="5" spans="1:5" x14ac:dyDescent="0.25">
      <c r="A5" s="44"/>
      <c r="B5" s="4"/>
      <c r="C5" s="4"/>
      <c r="D5" s="4"/>
      <c r="E5" s="4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8" t="s">
        <v>24</v>
      </c>
      <c r="B7" s="88"/>
      <c r="C7" s="88"/>
      <c r="D7" s="88"/>
      <c r="E7" s="88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80" t="s">
        <v>28</v>
      </c>
      <c r="B9" s="80"/>
      <c r="C9" s="80"/>
      <c r="D9" s="80"/>
      <c r="E9" s="80"/>
    </row>
    <row r="10" spans="1:5" ht="26.25" customHeight="1" x14ac:dyDescent="0.25">
      <c r="A10" s="85" t="s">
        <v>14</v>
      </c>
      <c r="B10" s="86"/>
      <c r="C10" s="86"/>
      <c r="D10" s="86"/>
      <c r="E10" s="86"/>
    </row>
    <row r="11" spans="1:5" ht="30" customHeight="1" x14ac:dyDescent="0.25">
      <c r="A11" s="80" t="s">
        <v>25</v>
      </c>
      <c r="B11" s="80"/>
      <c r="C11" s="80"/>
      <c r="D11" s="80"/>
      <c r="E11" s="80"/>
    </row>
    <row r="12" spans="1:5" ht="17.25" customHeight="1" x14ac:dyDescent="0.25">
      <c r="A12" s="84" t="s">
        <v>15</v>
      </c>
      <c r="B12" s="87"/>
      <c r="C12" s="87"/>
      <c r="D12" s="87"/>
      <c r="E12" s="87"/>
    </row>
    <row r="13" spans="1:5" x14ac:dyDescent="0.25">
      <c r="A13" s="80" t="s">
        <v>30</v>
      </c>
      <c r="B13" s="80"/>
      <c r="C13" s="80"/>
      <c r="D13" s="80"/>
      <c r="E13" s="80"/>
    </row>
    <row r="14" spans="1:5" x14ac:dyDescent="0.25">
      <c r="A14" s="84" t="s">
        <v>2</v>
      </c>
      <c r="B14" s="87"/>
      <c r="C14" s="87"/>
      <c r="D14" s="87"/>
      <c r="E14" s="87"/>
    </row>
    <row r="15" spans="1:5" ht="17.25" customHeight="1" x14ac:dyDescent="0.25">
      <c r="A15" s="80" t="s">
        <v>29</v>
      </c>
      <c r="B15" s="80"/>
      <c r="C15" s="80"/>
      <c r="D15" s="80"/>
      <c r="E15" s="80"/>
    </row>
    <row r="16" spans="1:5" x14ac:dyDescent="0.25">
      <c r="A16" s="84" t="s">
        <v>16</v>
      </c>
      <c r="B16" s="87"/>
      <c r="C16" s="87"/>
      <c r="D16" s="87"/>
      <c r="E16" s="87"/>
    </row>
    <row r="17" spans="1:7" ht="30" customHeight="1" x14ac:dyDescent="0.25">
      <c r="A17" s="80" t="s">
        <v>17</v>
      </c>
      <c r="B17" s="80"/>
      <c r="C17" s="80"/>
      <c r="D17" s="80"/>
      <c r="E17" s="80"/>
    </row>
    <row r="18" spans="1:7" ht="60" customHeight="1" x14ac:dyDescent="0.25">
      <c r="A18" s="80" t="s">
        <v>26</v>
      </c>
      <c r="B18" s="80"/>
      <c r="C18" s="80"/>
      <c r="D18" s="80"/>
      <c r="E18" s="80"/>
    </row>
    <row r="19" spans="1:7" ht="33" customHeight="1" x14ac:dyDescent="0.25">
      <c r="A19" s="79" t="s">
        <v>27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1261.4000000000001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41" t="s">
        <v>51</v>
      </c>
      <c r="B22" s="10" t="s">
        <v>48</v>
      </c>
      <c r="C22" s="3" t="s">
        <v>4</v>
      </c>
      <c r="D22" s="3">
        <v>13.2</v>
      </c>
      <c r="E22" s="31">
        <f>D22*F20*G20</f>
        <v>49951.44</v>
      </c>
      <c r="G22" s="22"/>
    </row>
    <row r="23" spans="1:7" ht="69" x14ac:dyDescent="0.25">
      <c r="A23" s="8" t="s">
        <v>61</v>
      </c>
      <c r="B23" s="10" t="s">
        <v>73</v>
      </c>
      <c r="C23" s="3" t="s">
        <v>4</v>
      </c>
      <c r="D23" s="3"/>
      <c r="E23" s="9">
        <f>1192.21*3</f>
        <v>3576.63</v>
      </c>
      <c r="G23" s="22"/>
    </row>
    <row r="24" spans="1:7" ht="39.6" x14ac:dyDescent="0.25">
      <c r="A24" s="8" t="s">
        <v>22</v>
      </c>
      <c r="B24" s="10" t="s">
        <v>23</v>
      </c>
      <c r="C24" s="3" t="s">
        <v>4</v>
      </c>
      <c r="D24" s="3">
        <v>0</v>
      </c>
      <c r="E24" s="25">
        <v>0</v>
      </c>
      <c r="G24" s="22"/>
    </row>
    <row r="25" spans="1:7" x14ac:dyDescent="0.25">
      <c r="A25" s="28" t="s">
        <v>45</v>
      </c>
      <c r="B25" s="29" t="s">
        <v>31</v>
      </c>
      <c r="C25" s="27" t="s">
        <v>4</v>
      </c>
      <c r="D25" s="27">
        <v>4.78</v>
      </c>
      <c r="E25" s="30">
        <f>D25*F20*G20</f>
        <v>18088.476000000002</v>
      </c>
      <c r="G25" s="22"/>
    </row>
    <row r="26" spans="1:7" x14ac:dyDescent="0.25">
      <c r="A26" s="8" t="s">
        <v>42</v>
      </c>
      <c r="B26" s="10" t="s">
        <v>73</v>
      </c>
      <c r="C26" s="3" t="s">
        <v>34</v>
      </c>
      <c r="D26" s="3"/>
      <c r="E26" s="9">
        <v>5407.82</v>
      </c>
      <c r="G26" s="22"/>
    </row>
    <row r="27" spans="1:7" x14ac:dyDescent="0.25">
      <c r="A27" s="8" t="s">
        <v>43</v>
      </c>
      <c r="B27" s="10" t="s">
        <v>73</v>
      </c>
      <c r="C27" s="3" t="s">
        <v>34</v>
      </c>
      <c r="D27" s="3"/>
      <c r="E27" s="9">
        <v>2702.76</v>
      </c>
      <c r="G27" s="22"/>
    </row>
    <row r="28" spans="1:7" x14ac:dyDescent="0.25">
      <c r="A28" s="8" t="s">
        <v>49</v>
      </c>
      <c r="B28" s="10" t="s">
        <v>73</v>
      </c>
      <c r="C28" s="3" t="s">
        <v>34</v>
      </c>
      <c r="D28" s="3"/>
      <c r="E28" s="9">
        <v>725.4</v>
      </c>
      <c r="G28" s="22"/>
    </row>
    <row r="29" spans="1:7" x14ac:dyDescent="0.25">
      <c r="A29" s="8" t="s">
        <v>32</v>
      </c>
      <c r="B29" s="10" t="s">
        <v>73</v>
      </c>
      <c r="C29" s="3" t="s">
        <v>34</v>
      </c>
      <c r="D29" s="3"/>
      <c r="E29" s="9">
        <v>0</v>
      </c>
      <c r="G29" s="22"/>
    </row>
    <row r="30" spans="1:7" x14ac:dyDescent="0.25">
      <c r="A30" s="18" t="s">
        <v>74</v>
      </c>
      <c r="B30" s="46" t="s">
        <v>82</v>
      </c>
      <c r="C30" s="3" t="s">
        <v>34</v>
      </c>
      <c r="D30" s="46"/>
      <c r="E30" s="9">
        <v>1965.43</v>
      </c>
      <c r="G30" s="22"/>
    </row>
    <row r="31" spans="1:7" ht="27.6" x14ac:dyDescent="0.25">
      <c r="A31" s="18" t="s">
        <v>75</v>
      </c>
      <c r="B31" s="46" t="s">
        <v>82</v>
      </c>
      <c r="C31" s="3" t="s">
        <v>34</v>
      </c>
      <c r="D31" s="46"/>
      <c r="E31" s="9">
        <v>4989.33</v>
      </c>
      <c r="G31" s="22"/>
    </row>
    <row r="32" spans="1:7" x14ac:dyDescent="0.25">
      <c r="A32" s="18" t="s">
        <v>76</v>
      </c>
      <c r="B32" s="46" t="s">
        <v>82</v>
      </c>
      <c r="C32" s="3" t="s">
        <v>34</v>
      </c>
      <c r="D32" s="46"/>
      <c r="E32" s="9">
        <v>549.03</v>
      </c>
      <c r="G32" s="22"/>
    </row>
    <row r="33" spans="1:8" ht="27.6" x14ac:dyDescent="0.25">
      <c r="A33" s="18" t="s">
        <v>77</v>
      </c>
      <c r="B33" s="46" t="s">
        <v>82</v>
      </c>
      <c r="C33" s="3" t="s">
        <v>34</v>
      </c>
      <c r="D33" s="46"/>
      <c r="E33" s="9">
        <v>5029.96</v>
      </c>
      <c r="G33" s="22"/>
    </row>
    <row r="34" spans="1:8" ht="27.6" x14ac:dyDescent="0.25">
      <c r="A34" s="18" t="s">
        <v>78</v>
      </c>
      <c r="B34" s="46" t="s">
        <v>82</v>
      </c>
      <c r="C34" s="3" t="s">
        <v>34</v>
      </c>
      <c r="D34" s="46"/>
      <c r="E34" s="9">
        <v>7863.24</v>
      </c>
      <c r="G34" s="22"/>
    </row>
    <row r="35" spans="1:8" x14ac:dyDescent="0.25">
      <c r="A35" s="18" t="s">
        <v>79</v>
      </c>
      <c r="B35" s="46" t="s">
        <v>82</v>
      </c>
      <c r="C35" s="3" t="s">
        <v>34</v>
      </c>
      <c r="D35" s="46"/>
      <c r="E35" s="9">
        <v>13629.99</v>
      </c>
      <c r="G35" s="22"/>
    </row>
    <row r="36" spans="1:8" ht="27.6" x14ac:dyDescent="0.25">
      <c r="A36" s="50" t="s">
        <v>80</v>
      </c>
      <c r="B36" s="46" t="s">
        <v>82</v>
      </c>
      <c r="C36" s="3" t="s">
        <v>46</v>
      </c>
      <c r="D36" s="51">
        <v>1.5</v>
      </c>
      <c r="E36" s="9">
        <f>D36*206.95</f>
        <v>310.42499999999995</v>
      </c>
      <c r="G36" s="22"/>
    </row>
    <row r="37" spans="1:8" ht="27.6" x14ac:dyDescent="0.25">
      <c r="A37" s="18" t="s">
        <v>81</v>
      </c>
      <c r="B37" s="10" t="s">
        <v>83</v>
      </c>
      <c r="C37" s="3" t="s">
        <v>34</v>
      </c>
      <c r="D37" s="46"/>
      <c r="E37" s="9">
        <v>22751.45</v>
      </c>
      <c r="G37" s="22"/>
    </row>
    <row r="38" spans="1:8" s="15" customFormat="1" x14ac:dyDescent="0.25">
      <c r="A38" s="11" t="s">
        <v>37</v>
      </c>
      <c r="B38" s="12"/>
      <c r="C38" s="13"/>
      <c r="D38" s="13"/>
      <c r="E38" s="14">
        <f>SUM(E22:E37)</f>
        <v>137541.38100000002</v>
      </c>
    </row>
    <row r="40" spans="1:8" s="23" customFormat="1" ht="34.200000000000003" customHeight="1" x14ac:dyDescent="0.25">
      <c r="A40" s="93" t="s">
        <v>84</v>
      </c>
      <c r="B40" s="93"/>
      <c r="C40" s="93"/>
      <c r="D40" s="93"/>
      <c r="E40" s="93"/>
      <c r="H40" s="24"/>
    </row>
    <row r="41" spans="1:8" ht="30" customHeight="1" x14ac:dyDescent="0.25">
      <c r="A41" s="80" t="s">
        <v>21</v>
      </c>
      <c r="B41" s="80"/>
      <c r="C41" s="80"/>
      <c r="D41" s="80"/>
      <c r="E41" s="80"/>
      <c r="H41" s="16"/>
    </row>
    <row r="42" spans="1:8" ht="15" customHeight="1" x14ac:dyDescent="0.25">
      <c r="A42" s="80" t="s">
        <v>20</v>
      </c>
      <c r="B42" s="80"/>
      <c r="C42" s="80"/>
      <c r="D42" s="80"/>
      <c r="E42" s="80"/>
      <c r="H42" s="16"/>
    </row>
    <row r="43" spans="1:8" ht="31.5" customHeight="1" x14ac:dyDescent="0.25">
      <c r="A43" s="80" t="s">
        <v>38</v>
      </c>
      <c r="B43" s="80"/>
      <c r="C43" s="80"/>
      <c r="D43" s="80"/>
      <c r="E43" s="80"/>
      <c r="F43" s="15"/>
      <c r="G43" s="15"/>
      <c r="H43" s="17"/>
    </row>
    <row r="44" spans="1:8" x14ac:dyDescent="0.25">
      <c r="A44" s="80" t="s">
        <v>18</v>
      </c>
      <c r="B44" s="80"/>
      <c r="C44" s="80"/>
      <c r="D44" s="80"/>
      <c r="E44" s="80"/>
      <c r="H44" s="16"/>
    </row>
    <row r="45" spans="1:8" x14ac:dyDescent="0.25">
      <c r="A45" s="81" t="s">
        <v>5</v>
      </c>
      <c r="B45" s="81"/>
      <c r="C45" s="81"/>
      <c r="D45" s="81"/>
      <c r="E45" s="81"/>
    </row>
    <row r="46" spans="1:8" x14ac:dyDescent="0.25">
      <c r="A46" s="80" t="s">
        <v>18</v>
      </c>
      <c r="B46" s="80"/>
      <c r="C46" s="80"/>
      <c r="D46" s="80"/>
      <c r="E46" s="80"/>
    </row>
    <row r="47" spans="1:8" x14ac:dyDescent="0.25">
      <c r="A47" s="82" t="s">
        <v>35</v>
      </c>
      <c r="B47" s="82"/>
      <c r="C47" s="82"/>
      <c r="D47" s="82"/>
      <c r="E47" s="6"/>
    </row>
    <row r="48" spans="1:8" x14ac:dyDescent="0.25">
      <c r="B48" s="78" t="s">
        <v>19</v>
      </c>
      <c r="C48" s="78"/>
      <c r="D48" s="78"/>
      <c r="E48" s="7" t="s">
        <v>6</v>
      </c>
    </row>
    <row r="49" spans="1:5" x14ac:dyDescent="0.25">
      <c r="A49" s="43"/>
      <c r="B49" s="43"/>
      <c r="C49" s="43"/>
      <c r="D49" s="43"/>
      <c r="E49" s="43"/>
    </row>
    <row r="50" spans="1:5" x14ac:dyDescent="0.25">
      <c r="A50" s="83" t="s">
        <v>36</v>
      </c>
      <c r="B50" s="83"/>
      <c r="C50" s="83"/>
      <c r="D50" s="83"/>
      <c r="E50" s="6"/>
    </row>
    <row r="51" spans="1:5" x14ac:dyDescent="0.25">
      <c r="B51" s="78" t="s">
        <v>19</v>
      </c>
      <c r="C51" s="78"/>
      <c r="D51" s="78"/>
      <c r="E51" s="7" t="s">
        <v>6</v>
      </c>
    </row>
    <row r="54" spans="1:5" x14ac:dyDescent="0.25">
      <c r="A54" s="15" t="s">
        <v>39</v>
      </c>
    </row>
    <row r="55" spans="1:5" x14ac:dyDescent="0.25">
      <c r="A55" s="2" t="s">
        <v>47</v>
      </c>
      <c r="B55" s="19">
        <f>'2кв'!B53</f>
        <v>18896.978000000017</v>
      </c>
    </row>
    <row r="56" spans="1:5" x14ac:dyDescent="0.25">
      <c r="A56" s="42" t="s">
        <v>85</v>
      </c>
      <c r="B56" s="20"/>
    </row>
    <row r="57" spans="1:5" x14ac:dyDescent="0.25">
      <c r="A57" s="2" t="s">
        <v>40</v>
      </c>
      <c r="B57" s="20">
        <v>85576.66</v>
      </c>
    </row>
    <row r="58" spans="1:5" ht="27.6" x14ac:dyDescent="0.25">
      <c r="A58" s="42" t="s">
        <v>44</v>
      </c>
      <c r="B58" s="20">
        <f>E38</f>
        <v>137541.38100000002</v>
      </c>
    </row>
    <row r="59" spans="1:5" x14ac:dyDescent="0.25">
      <c r="A59" s="21" t="s">
        <v>41</v>
      </c>
      <c r="B59" s="26">
        <f>B55+B57-B58</f>
        <v>-33067.743000000002</v>
      </c>
    </row>
  </sheetData>
  <mergeCells count="30">
    <mergeCell ref="B51:D51"/>
    <mergeCell ref="A20:E20"/>
    <mergeCell ref="A40:E40"/>
    <mergeCell ref="A41:E41"/>
    <mergeCell ref="A42:E42"/>
    <mergeCell ref="A43:E43"/>
    <mergeCell ref="A44:E44"/>
    <mergeCell ref="A45:E45"/>
    <mergeCell ref="A46:E46"/>
    <mergeCell ref="A47:D47"/>
    <mergeCell ref="B48:D48"/>
    <mergeCell ref="A50:D5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4" zoomScaleNormal="100" zoomScaleSheetLayoutView="100" workbookViewId="0">
      <selection activeCell="A33" sqref="A33:E3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3.44140625" style="2" bestFit="1" customWidth="1"/>
    <col min="9" max="16384" width="9.109375" style="2"/>
  </cols>
  <sheetData>
    <row r="1" spans="1:5" ht="15.6" x14ac:dyDescent="0.25">
      <c r="A1" s="89" t="s">
        <v>11</v>
      </c>
      <c r="B1" s="89"/>
      <c r="C1" s="89"/>
      <c r="D1" s="89"/>
      <c r="E1" s="89"/>
    </row>
    <row r="2" spans="1:5" ht="30" customHeight="1" x14ac:dyDescent="0.3">
      <c r="A2" s="90" t="s">
        <v>12</v>
      </c>
      <c r="B2" s="91"/>
      <c r="C2" s="91"/>
      <c r="D2" s="91"/>
      <c r="E2" s="91"/>
    </row>
    <row r="3" spans="1:5" x14ac:dyDescent="0.25">
      <c r="A3" s="94" t="s">
        <v>87</v>
      </c>
      <c r="B3" s="94"/>
      <c r="C3" s="94"/>
      <c r="D3" s="94"/>
      <c r="E3" s="94"/>
    </row>
    <row r="4" spans="1:5" s="1" customFormat="1" ht="15.6" x14ac:dyDescent="0.3">
      <c r="A4" s="52" t="s">
        <v>13</v>
      </c>
      <c r="B4" s="4"/>
      <c r="C4" s="4"/>
      <c r="D4" s="4"/>
      <c r="E4" s="53" t="s">
        <v>88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8" t="s">
        <v>24</v>
      </c>
      <c r="B7" s="88"/>
      <c r="C7" s="88"/>
      <c r="D7" s="88"/>
      <c r="E7" s="88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80" t="s">
        <v>28</v>
      </c>
      <c r="B9" s="80"/>
      <c r="C9" s="80"/>
      <c r="D9" s="80"/>
      <c r="E9" s="80"/>
    </row>
    <row r="10" spans="1:5" ht="26.25" customHeight="1" x14ac:dyDescent="0.25">
      <c r="A10" s="85" t="s">
        <v>14</v>
      </c>
      <c r="B10" s="86"/>
      <c r="C10" s="86"/>
      <c r="D10" s="86"/>
      <c r="E10" s="86"/>
    </row>
    <row r="11" spans="1:5" ht="30" customHeight="1" x14ac:dyDescent="0.25">
      <c r="A11" s="80" t="s">
        <v>25</v>
      </c>
      <c r="B11" s="80"/>
      <c r="C11" s="80"/>
      <c r="D11" s="80"/>
      <c r="E11" s="80"/>
    </row>
    <row r="12" spans="1:5" ht="17.25" customHeight="1" x14ac:dyDescent="0.25">
      <c r="A12" s="84" t="s">
        <v>15</v>
      </c>
      <c r="B12" s="87"/>
      <c r="C12" s="87"/>
      <c r="D12" s="87"/>
      <c r="E12" s="87"/>
    </row>
    <row r="13" spans="1:5" x14ac:dyDescent="0.25">
      <c r="A13" s="80" t="s">
        <v>30</v>
      </c>
      <c r="B13" s="80"/>
      <c r="C13" s="80"/>
      <c r="D13" s="80"/>
      <c r="E13" s="80"/>
    </row>
    <row r="14" spans="1:5" x14ac:dyDescent="0.25">
      <c r="A14" s="84" t="s">
        <v>2</v>
      </c>
      <c r="B14" s="87"/>
      <c r="C14" s="87"/>
      <c r="D14" s="87"/>
      <c r="E14" s="87"/>
    </row>
    <row r="15" spans="1:5" ht="17.25" customHeight="1" x14ac:dyDescent="0.25">
      <c r="A15" s="80" t="s">
        <v>29</v>
      </c>
      <c r="B15" s="80"/>
      <c r="C15" s="80"/>
      <c r="D15" s="80"/>
      <c r="E15" s="80"/>
    </row>
    <row r="16" spans="1:5" x14ac:dyDescent="0.25">
      <c r="A16" s="84" t="s">
        <v>16</v>
      </c>
      <c r="B16" s="87"/>
      <c r="C16" s="87"/>
      <c r="D16" s="87"/>
      <c r="E16" s="87"/>
    </row>
    <row r="17" spans="1:7" ht="30" customHeight="1" x14ac:dyDescent="0.25">
      <c r="A17" s="80" t="s">
        <v>17</v>
      </c>
      <c r="B17" s="80"/>
      <c r="C17" s="80"/>
      <c r="D17" s="80"/>
      <c r="E17" s="80"/>
    </row>
    <row r="18" spans="1:7" ht="60" customHeight="1" x14ac:dyDescent="0.25">
      <c r="A18" s="80" t="s">
        <v>26</v>
      </c>
      <c r="B18" s="80"/>
      <c r="C18" s="80"/>
      <c r="D18" s="80"/>
      <c r="E18" s="80"/>
    </row>
    <row r="19" spans="1:7" ht="33" customHeight="1" x14ac:dyDescent="0.25">
      <c r="A19" s="79" t="s">
        <v>27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1261.4000000000001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8" x14ac:dyDescent="0.3">
      <c r="A22" s="41" t="s">
        <v>51</v>
      </c>
      <c r="B22" s="10" t="s">
        <v>48</v>
      </c>
      <c r="C22" s="3" t="s">
        <v>4</v>
      </c>
      <c r="D22" s="3">
        <v>13.2</v>
      </c>
      <c r="E22" s="31">
        <f>D22*F20*G20</f>
        <v>49951.44</v>
      </c>
      <c r="G22" s="22"/>
    </row>
    <row r="23" spans="1:7" ht="69" x14ac:dyDescent="0.25">
      <c r="A23" s="8" t="s">
        <v>61</v>
      </c>
      <c r="B23" s="10" t="s">
        <v>86</v>
      </c>
      <c r="C23" s="3" t="s">
        <v>4</v>
      </c>
      <c r="D23" s="3"/>
      <c r="E23" s="9">
        <f>1192.21*3</f>
        <v>3576.63</v>
      </c>
      <c r="G23" s="22"/>
    </row>
    <row r="24" spans="1:7" ht="39.6" x14ac:dyDescent="0.25">
      <c r="A24" s="8" t="s">
        <v>22</v>
      </c>
      <c r="B24" s="10" t="s">
        <v>23</v>
      </c>
      <c r="C24" s="3" t="s">
        <v>4</v>
      </c>
      <c r="D24" s="3">
        <v>0</v>
      </c>
      <c r="E24" s="25">
        <v>0</v>
      </c>
      <c r="G24" s="22"/>
    </row>
    <row r="25" spans="1:7" x14ac:dyDescent="0.25">
      <c r="A25" s="28" t="s">
        <v>45</v>
      </c>
      <c r="B25" s="29" t="s">
        <v>31</v>
      </c>
      <c r="C25" s="27" t="s">
        <v>4</v>
      </c>
      <c r="D25" s="27">
        <v>4.78</v>
      </c>
      <c r="E25" s="30">
        <f>D25*F20*G20</f>
        <v>18088.476000000002</v>
      </c>
      <c r="G25" s="22"/>
    </row>
    <row r="26" spans="1:7" x14ac:dyDescent="0.25">
      <c r="A26" s="8" t="s">
        <v>42</v>
      </c>
      <c r="B26" s="10" t="s">
        <v>86</v>
      </c>
      <c r="C26" s="3" t="s">
        <v>34</v>
      </c>
      <c r="D26" s="3"/>
      <c r="E26" s="9">
        <v>2980.19</v>
      </c>
      <c r="G26" s="22"/>
    </row>
    <row r="27" spans="1:7" x14ac:dyDescent="0.25">
      <c r="A27" s="8" t="s">
        <v>43</v>
      </c>
      <c r="B27" s="10" t="s">
        <v>86</v>
      </c>
      <c r="C27" s="3" t="s">
        <v>34</v>
      </c>
      <c r="D27" s="3"/>
      <c r="E27" s="9">
        <v>4884.3599999999997</v>
      </c>
      <c r="G27" s="22"/>
    </row>
    <row r="28" spans="1:7" x14ac:dyDescent="0.25">
      <c r="A28" s="8" t="s">
        <v>49</v>
      </c>
      <c r="B28" s="10" t="s">
        <v>86</v>
      </c>
      <c r="C28" s="3" t="s">
        <v>34</v>
      </c>
      <c r="D28" s="3"/>
      <c r="E28" s="9">
        <v>725.4</v>
      </c>
      <c r="G28" s="22"/>
    </row>
    <row r="29" spans="1:7" x14ac:dyDescent="0.25">
      <c r="A29" s="8" t="s">
        <v>32</v>
      </c>
      <c r="B29" s="10" t="s">
        <v>86</v>
      </c>
      <c r="C29" s="3" t="s">
        <v>34</v>
      </c>
      <c r="D29" s="3"/>
      <c r="E29" s="9">
        <v>28</v>
      </c>
      <c r="G29" s="22"/>
    </row>
    <row r="30" spans="1:7" x14ac:dyDescent="0.25">
      <c r="A30" s="8" t="s">
        <v>116</v>
      </c>
      <c r="B30" s="10" t="s">
        <v>62</v>
      </c>
      <c r="C30" s="3" t="s">
        <v>34</v>
      </c>
      <c r="D30" s="3"/>
      <c r="E30" s="9">
        <v>35000</v>
      </c>
      <c r="G30" s="22"/>
    </row>
    <row r="31" spans="1:7" s="15" customFormat="1" x14ac:dyDescent="0.25">
      <c r="A31" s="11" t="s">
        <v>37</v>
      </c>
      <c r="B31" s="12"/>
      <c r="C31" s="13"/>
      <c r="D31" s="13"/>
      <c r="E31" s="14">
        <f>SUM(E22:E30)</f>
        <v>115234.496</v>
      </c>
    </row>
    <row r="33" spans="1:8" s="23" customFormat="1" ht="34.200000000000003" customHeight="1" x14ac:dyDescent="0.25">
      <c r="A33" s="93" t="s">
        <v>117</v>
      </c>
      <c r="B33" s="93"/>
      <c r="C33" s="93"/>
      <c r="D33" s="93"/>
      <c r="E33" s="93"/>
      <c r="H33" s="24"/>
    </row>
    <row r="34" spans="1:8" ht="30" customHeight="1" x14ac:dyDescent="0.25">
      <c r="A34" s="80" t="s">
        <v>21</v>
      </c>
      <c r="B34" s="80"/>
      <c r="C34" s="80"/>
      <c r="D34" s="80"/>
      <c r="E34" s="80"/>
      <c r="H34" s="16"/>
    </row>
    <row r="35" spans="1:8" ht="15" customHeight="1" x14ac:dyDescent="0.25">
      <c r="A35" s="80" t="s">
        <v>20</v>
      </c>
      <c r="B35" s="80"/>
      <c r="C35" s="80"/>
      <c r="D35" s="80"/>
      <c r="E35" s="80"/>
      <c r="H35" s="16"/>
    </row>
    <row r="36" spans="1:8" ht="31.5" customHeight="1" x14ac:dyDescent="0.25">
      <c r="A36" s="80" t="s">
        <v>38</v>
      </c>
      <c r="B36" s="80"/>
      <c r="C36" s="80"/>
      <c r="D36" s="80"/>
      <c r="E36" s="80"/>
      <c r="F36" s="15"/>
      <c r="G36" s="15"/>
      <c r="H36" s="17"/>
    </row>
    <row r="37" spans="1:8" x14ac:dyDescent="0.25">
      <c r="A37" s="80" t="s">
        <v>18</v>
      </c>
      <c r="B37" s="80"/>
      <c r="C37" s="80"/>
      <c r="D37" s="80"/>
      <c r="E37" s="80"/>
      <c r="H37" s="16"/>
    </row>
    <row r="38" spans="1:8" x14ac:dyDescent="0.25">
      <c r="A38" s="81" t="s">
        <v>5</v>
      </c>
      <c r="B38" s="81"/>
      <c r="C38" s="81"/>
      <c r="D38" s="81"/>
      <c r="E38" s="81"/>
    </row>
    <row r="39" spans="1:8" x14ac:dyDescent="0.25">
      <c r="A39" s="80" t="s">
        <v>18</v>
      </c>
      <c r="B39" s="80"/>
      <c r="C39" s="80"/>
      <c r="D39" s="80"/>
      <c r="E39" s="80"/>
    </row>
    <row r="40" spans="1:8" x14ac:dyDescent="0.25">
      <c r="A40" s="82" t="s">
        <v>35</v>
      </c>
      <c r="B40" s="82"/>
      <c r="C40" s="82"/>
      <c r="D40" s="82"/>
      <c r="E40" s="6"/>
    </row>
    <row r="41" spans="1:8" x14ac:dyDescent="0.25">
      <c r="B41" s="78" t="s">
        <v>19</v>
      </c>
      <c r="C41" s="78"/>
      <c r="D41" s="78"/>
      <c r="E41" s="7" t="s">
        <v>6</v>
      </c>
    </row>
    <row r="42" spans="1:8" x14ac:dyDescent="0.25">
      <c r="A42" s="48"/>
      <c r="B42" s="48"/>
      <c r="C42" s="48"/>
      <c r="D42" s="48"/>
      <c r="E42" s="48"/>
    </row>
    <row r="43" spans="1:8" x14ac:dyDescent="0.25">
      <c r="A43" s="83" t="s">
        <v>36</v>
      </c>
      <c r="B43" s="83"/>
      <c r="C43" s="83"/>
      <c r="D43" s="83"/>
      <c r="E43" s="6"/>
    </row>
    <row r="44" spans="1:8" x14ac:dyDescent="0.25">
      <c r="B44" s="78" t="s">
        <v>19</v>
      </c>
      <c r="C44" s="78"/>
      <c r="D44" s="78"/>
      <c r="E44" s="7" t="s">
        <v>6</v>
      </c>
    </row>
    <row r="47" spans="1:8" x14ac:dyDescent="0.25">
      <c r="A47" s="15" t="s">
        <v>39</v>
      </c>
    </row>
    <row r="48" spans="1:8" x14ac:dyDescent="0.25">
      <c r="A48" s="2" t="s">
        <v>47</v>
      </c>
      <c r="B48" s="19">
        <f>'3кв'!B59</f>
        <v>-33067.743000000002</v>
      </c>
    </row>
    <row r="49" spans="1:2" x14ac:dyDescent="0.25">
      <c r="A49" s="47" t="s">
        <v>85</v>
      </c>
      <c r="B49" s="20"/>
    </row>
    <row r="50" spans="1:2" x14ac:dyDescent="0.25">
      <c r="A50" s="2" t="s">
        <v>40</v>
      </c>
      <c r="B50" s="20">
        <v>92967.19</v>
      </c>
    </row>
    <row r="51" spans="1:2" ht="27.6" x14ac:dyDescent="0.25">
      <c r="A51" s="47" t="s">
        <v>44</v>
      </c>
      <c r="B51" s="20">
        <f>E31</f>
        <v>115234.496</v>
      </c>
    </row>
    <row r="52" spans="1:2" x14ac:dyDescent="0.25">
      <c r="A52" s="21" t="s">
        <v>41</v>
      </c>
      <c r="B52" s="26">
        <f>B48+B50-B51</f>
        <v>-55335.048999999999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topLeftCell="A25" zoomScaleNormal="100" zoomScaleSheetLayoutView="100" workbookViewId="0">
      <selection activeCell="E38" sqref="E38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5.664062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95" t="s">
        <v>89</v>
      </c>
      <c r="B1" s="95"/>
      <c r="C1" s="95"/>
      <c r="D1" s="54"/>
    </row>
    <row r="2" spans="1:5" ht="15.6" x14ac:dyDescent="0.3">
      <c r="A2" s="96" t="s">
        <v>90</v>
      </c>
      <c r="B2" s="96"/>
      <c r="C2" s="96"/>
      <c r="D2" s="1"/>
    </row>
    <row r="3" spans="1:5" ht="15.6" x14ac:dyDescent="0.3">
      <c r="A3" s="96" t="s">
        <v>91</v>
      </c>
      <c r="B3" s="96"/>
      <c r="C3" s="96"/>
      <c r="D3" s="1"/>
    </row>
    <row r="4" spans="1:5" ht="15.6" x14ac:dyDescent="0.3">
      <c r="A4" s="95" t="s">
        <v>110</v>
      </c>
      <c r="B4" s="95"/>
      <c r="C4" s="95"/>
      <c r="D4" s="54"/>
    </row>
    <row r="5" spans="1:5" ht="7.8" customHeight="1" x14ac:dyDescent="0.3">
      <c r="A5" s="97"/>
      <c r="B5" s="97"/>
      <c r="C5" s="97"/>
      <c r="D5" s="1"/>
    </row>
    <row r="6" spans="1:5" ht="15.6" x14ac:dyDescent="0.3">
      <c r="A6" s="1"/>
      <c r="B6" s="55" t="s">
        <v>92</v>
      </c>
      <c r="C6" s="56">
        <f>'1кв'!B50</f>
        <v>16471.240000000002</v>
      </c>
      <c r="D6" s="57"/>
    </row>
    <row r="7" spans="1:5" ht="15.6" x14ac:dyDescent="0.3">
      <c r="A7" s="58" t="s">
        <v>93</v>
      </c>
      <c r="B7" s="55" t="s">
        <v>111</v>
      </c>
      <c r="C7" s="56"/>
      <c r="D7" s="57"/>
    </row>
    <row r="8" spans="1:5" ht="15.6" x14ac:dyDescent="0.3">
      <c r="A8" s="1"/>
      <c r="B8" s="59" t="s">
        <v>94</v>
      </c>
      <c r="C8" s="56"/>
      <c r="D8" s="57"/>
    </row>
    <row r="9" spans="1:5" ht="15.6" x14ac:dyDescent="0.3">
      <c r="A9" s="1"/>
      <c r="B9" s="60" t="s">
        <v>112</v>
      </c>
      <c r="C9" s="56"/>
      <c r="D9" s="57"/>
    </row>
    <row r="10" spans="1:5" ht="15.6" x14ac:dyDescent="0.3">
      <c r="A10" s="1"/>
      <c r="B10" s="60" t="s">
        <v>113</v>
      </c>
      <c r="C10" s="56"/>
      <c r="D10" s="57"/>
    </row>
    <row r="11" spans="1:5" x14ac:dyDescent="0.3">
      <c r="B11" s="60" t="s">
        <v>114</v>
      </c>
      <c r="C11" s="61"/>
      <c r="D11" s="62"/>
    </row>
    <row r="12" spans="1:5" ht="15.6" x14ac:dyDescent="0.3">
      <c r="A12" s="58"/>
      <c r="B12" s="63" t="s">
        <v>95</v>
      </c>
      <c r="C12" s="61">
        <f>'1кв'!B52+'2кв'!B51+'3кв'!B57+'4кв'!B50</f>
        <v>353017.87</v>
      </c>
      <c r="D12" s="62"/>
    </row>
    <row r="13" spans="1:5" ht="15.6" x14ac:dyDescent="0.3">
      <c r="A13" s="1"/>
      <c r="B13" s="64" t="s">
        <v>96</v>
      </c>
      <c r="C13" s="65">
        <f>SUM(C11:C12)</f>
        <v>353017.87</v>
      </c>
      <c r="D13" s="66"/>
    </row>
    <row r="14" spans="1:5" ht="15.6" x14ac:dyDescent="0.3">
      <c r="A14" s="1"/>
      <c r="B14" s="67"/>
      <c r="C14" s="65"/>
      <c r="D14" s="66"/>
    </row>
    <row r="15" spans="1:5" ht="15.6" x14ac:dyDescent="0.3">
      <c r="A15" s="1" t="s">
        <v>97</v>
      </c>
      <c r="B15" s="68" t="s">
        <v>51</v>
      </c>
      <c r="C15" s="61">
        <f>'1кв'!E22+'2кв'!E22+'3кв'!E22+'4кв'!E22</f>
        <v>194356.51200000002</v>
      </c>
      <c r="D15" s="66"/>
    </row>
    <row r="16" spans="1:5" ht="39.6" x14ac:dyDescent="0.3">
      <c r="A16" s="1"/>
      <c r="B16" s="60" t="s">
        <v>61</v>
      </c>
      <c r="C16" s="61">
        <f>'1кв'!E23+'2кв'!E23+'3кв'!E23+'4кв'!E23</f>
        <v>10989.810000000001</v>
      </c>
      <c r="D16" s="66"/>
      <c r="E16" s="69"/>
    </row>
    <row r="17" spans="1:5" ht="15.6" x14ac:dyDescent="0.3">
      <c r="A17" s="1"/>
      <c r="B17" s="8" t="s">
        <v>22</v>
      </c>
      <c r="C17" s="61">
        <f>'1кв'!E24+'2кв'!E24+'3кв'!E24+'4кв'!E24</f>
        <v>0</v>
      </c>
      <c r="D17" s="66"/>
      <c r="E17" s="69"/>
    </row>
    <row r="18" spans="1:5" ht="15.6" x14ac:dyDescent="0.3">
      <c r="A18" s="1"/>
      <c r="B18" s="60" t="s">
        <v>45</v>
      </c>
      <c r="C18" s="61">
        <f>'1кв'!E25+'2кв'!E25+'3кв'!E25+'4кв'!E25</f>
        <v>70991.592000000004</v>
      </c>
      <c r="D18" s="66"/>
      <c r="E18" s="69"/>
    </row>
    <row r="19" spans="1:5" ht="15.6" x14ac:dyDescent="0.3">
      <c r="B19" s="60" t="s">
        <v>98</v>
      </c>
      <c r="C19" s="61">
        <f>'1кв'!E26+'2кв'!E26+'3кв'!E26+'4кв'!E26</f>
        <v>18127.14</v>
      </c>
      <c r="D19" s="66"/>
    </row>
    <row r="20" spans="1:5" ht="15.6" x14ac:dyDescent="0.3">
      <c r="B20" s="60" t="s">
        <v>99</v>
      </c>
      <c r="C20" s="61">
        <f>'1кв'!E27+'2кв'!E27+'3кв'!E27+'4кв'!E27</f>
        <v>15406.470000000001</v>
      </c>
      <c r="D20" s="66"/>
    </row>
    <row r="21" spans="1:5" ht="15.6" x14ac:dyDescent="0.3">
      <c r="A21" s="1"/>
      <c r="B21" s="60" t="s">
        <v>100</v>
      </c>
      <c r="C21" s="61">
        <f>'1кв'!E28+'2кв'!E28+'3кв'!E28+'4кв'!E28</f>
        <v>2824.2000000000003</v>
      </c>
      <c r="D21" s="66"/>
    </row>
    <row r="22" spans="1:5" ht="15.6" x14ac:dyDescent="0.3">
      <c r="A22" s="1"/>
      <c r="B22" s="70" t="s">
        <v>32</v>
      </c>
      <c r="C22" s="61">
        <f>'1кв'!E29+'2кв'!E29+'3кв'!E29+'4кв'!E29</f>
        <v>1271.5</v>
      </c>
      <c r="D22" s="66"/>
    </row>
    <row r="23" spans="1:5" ht="15.6" x14ac:dyDescent="0.3">
      <c r="A23" s="1"/>
      <c r="B23" s="71" t="s">
        <v>115</v>
      </c>
      <c r="C23" s="72">
        <f>8.8*197.1+1.5*206.95</f>
        <v>2044.905</v>
      </c>
      <c r="D23" s="66"/>
    </row>
    <row r="24" spans="1:5" ht="15.6" x14ac:dyDescent="0.3">
      <c r="A24" s="1"/>
      <c r="B24" s="73" t="s">
        <v>101</v>
      </c>
      <c r="C24" s="72">
        <f>SUM(C25:C33)</f>
        <v>108812.03</v>
      </c>
      <c r="D24" s="66"/>
    </row>
    <row r="25" spans="1:5" ht="15.6" x14ac:dyDescent="0.3">
      <c r="A25" s="1"/>
      <c r="B25" s="8" t="s">
        <v>116</v>
      </c>
      <c r="C25" s="98">
        <f>'4кв'!E30</f>
        <v>35000</v>
      </c>
      <c r="D25" s="66"/>
    </row>
    <row r="26" spans="1:5" ht="15.6" x14ac:dyDescent="0.3">
      <c r="A26" s="1"/>
      <c r="B26" s="18" t="s">
        <v>56</v>
      </c>
      <c r="C26" s="74">
        <f>'1кв'!E30</f>
        <v>17033.599999999999</v>
      </c>
      <c r="D26" s="66"/>
    </row>
    <row r="27" spans="1:5" ht="15.6" x14ac:dyDescent="0.3">
      <c r="A27" s="1"/>
      <c r="B27" s="18" t="s">
        <v>74</v>
      </c>
      <c r="C27" s="9">
        <v>1965.43</v>
      </c>
      <c r="D27" s="66"/>
    </row>
    <row r="28" spans="1:5" ht="15.6" x14ac:dyDescent="0.3">
      <c r="A28" s="1"/>
      <c r="B28" s="18" t="s">
        <v>75</v>
      </c>
      <c r="C28" s="9">
        <v>4989.33</v>
      </c>
      <c r="D28" s="66"/>
    </row>
    <row r="29" spans="1:5" ht="15.6" x14ac:dyDescent="0.3">
      <c r="A29" s="1"/>
      <c r="B29" s="18" t="s">
        <v>76</v>
      </c>
      <c r="C29" s="9">
        <v>549.03</v>
      </c>
      <c r="D29" s="66"/>
    </row>
    <row r="30" spans="1:5" ht="15.6" x14ac:dyDescent="0.3">
      <c r="A30" s="1"/>
      <c r="B30" s="18" t="s">
        <v>77</v>
      </c>
      <c r="C30" s="9">
        <v>5029.96</v>
      </c>
      <c r="D30" s="66"/>
    </row>
    <row r="31" spans="1:5" ht="15.6" x14ac:dyDescent="0.3">
      <c r="A31" s="1"/>
      <c r="B31" s="18" t="s">
        <v>78</v>
      </c>
      <c r="C31" s="9">
        <v>7863.24</v>
      </c>
      <c r="D31" s="66"/>
    </row>
    <row r="32" spans="1:5" ht="15.6" x14ac:dyDescent="0.3">
      <c r="A32" s="1"/>
      <c r="B32" s="18" t="s">
        <v>79</v>
      </c>
      <c r="C32" s="9">
        <v>13629.99</v>
      </c>
      <c r="D32" s="66"/>
    </row>
    <row r="33" spans="1:6" ht="15.6" x14ac:dyDescent="0.3">
      <c r="A33" s="1"/>
      <c r="B33" s="18" t="s">
        <v>81</v>
      </c>
      <c r="C33" s="9">
        <v>22751.45</v>
      </c>
      <c r="D33" s="66"/>
    </row>
    <row r="34" spans="1:6" ht="15.6" x14ac:dyDescent="0.3">
      <c r="A34" s="1"/>
      <c r="B34" s="64" t="s">
        <v>102</v>
      </c>
      <c r="C34" s="75">
        <f>SUM(C15:C24)</f>
        <v>424824.15899999999</v>
      </c>
      <c r="D34" s="66"/>
      <c r="E34" s="69"/>
      <c r="F34" s="69"/>
    </row>
    <row r="35" spans="1:6" ht="15.6" x14ac:dyDescent="0.3">
      <c r="A35" s="1"/>
      <c r="B35" s="76" t="s">
        <v>103</v>
      </c>
      <c r="C35" s="75">
        <f>C6+C13-C34</f>
        <v>-55335.048999999999</v>
      </c>
      <c r="D35" s="66"/>
    </row>
    <row r="36" spans="1:6" ht="15.6" x14ac:dyDescent="0.3">
      <c r="A36" s="1"/>
      <c r="B36" s="58"/>
      <c r="C36" s="58"/>
      <c r="D36" s="66"/>
    </row>
    <row r="37" spans="1:6" ht="15.6" x14ac:dyDescent="0.3">
      <c r="A37" s="58" t="s">
        <v>104</v>
      </c>
      <c r="C37" s="58"/>
      <c r="D37" s="66"/>
    </row>
    <row r="38" spans="1:6" ht="15.6" x14ac:dyDescent="0.3">
      <c r="A38" s="1"/>
      <c r="B38" s="58"/>
      <c r="C38" s="58"/>
      <c r="D38" s="66"/>
    </row>
    <row r="39" spans="1:6" ht="15.6" x14ac:dyDescent="0.3">
      <c r="A39" s="1" t="s">
        <v>105</v>
      </c>
      <c r="B39" s="58" t="s">
        <v>106</v>
      </c>
      <c r="C39" s="58"/>
      <c r="D39" s="66"/>
    </row>
    <row r="40" spans="1:6" ht="15.6" x14ac:dyDescent="0.3">
      <c r="A40" s="1"/>
      <c r="B40" s="58" t="s">
        <v>107</v>
      </c>
      <c r="C40" s="58"/>
      <c r="D40" s="66"/>
    </row>
    <row r="41" spans="1:6" ht="15.6" x14ac:dyDescent="0.3">
      <c r="A41" s="1"/>
      <c r="B41" s="58" t="s">
        <v>108</v>
      </c>
      <c r="C41" s="58"/>
      <c r="D41" s="66"/>
    </row>
    <row r="42" spans="1:6" ht="15.6" x14ac:dyDescent="0.3">
      <c r="A42" s="1"/>
      <c r="B42" s="58"/>
      <c r="C42" s="58"/>
      <c r="D42" s="66"/>
    </row>
    <row r="43" spans="1:6" ht="15.6" x14ac:dyDescent="0.3">
      <c r="A43" s="77" t="s">
        <v>109</v>
      </c>
      <c r="B43" s="77"/>
      <c r="C43" s="77"/>
      <c r="D43" s="66"/>
    </row>
    <row r="44" spans="1:6" ht="15.6" x14ac:dyDescent="0.3">
      <c r="A44" s="1"/>
      <c r="B44" s="58"/>
      <c r="C44" s="58"/>
      <c r="D44" s="66"/>
    </row>
    <row r="45" spans="1:6" ht="15.6" x14ac:dyDescent="0.3">
      <c r="A45" s="1"/>
      <c r="B45" s="58"/>
      <c r="C45" s="58"/>
      <c r="D45" s="66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2021-03-11T12:56:45Z</dcterms:modified>
</cp:coreProperties>
</file>