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6" r:id="rId3"/>
    <sheet name="4кв" sheetId="17" r:id="rId4"/>
    <sheet name="отчет" sheetId="18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'3кв'!$A$1:$E$54</definedName>
    <definedName name="_xlnm.Print_Area" localSheetId="3">'4кв'!$A$1:$E$52</definedName>
    <definedName name="_xlnm.Print_Area" localSheetId="4">отчет!$A$1:$C$35</definedName>
  </definedNames>
  <calcPr calcId="145621"/>
</workbook>
</file>

<file path=xl/calcChain.xml><?xml version="1.0" encoding="utf-8"?>
<calcChain xmlns="http://schemas.openxmlformats.org/spreadsheetml/2006/main">
  <c r="C16" i="18" l="1"/>
  <c r="E26" i="17"/>
  <c r="E29" i="17"/>
  <c r="C12" i="18"/>
  <c r="C13" i="18"/>
  <c r="C14" i="18"/>
  <c r="C15" i="18"/>
  <c r="C11" i="18"/>
  <c r="C8" i="18"/>
  <c r="C9" i="18" s="1"/>
  <c r="C6" i="18"/>
  <c r="C17" i="18"/>
  <c r="B46" i="17"/>
  <c r="E28" i="17"/>
  <c r="E27" i="17"/>
  <c r="C20" i="18" l="1"/>
  <c r="C21" i="18" s="1"/>
  <c r="E25" i="17" l="1"/>
  <c r="E23" i="17"/>
  <c r="E22" i="17"/>
  <c r="B49" i="17" s="1"/>
  <c r="B50" i="17" l="1"/>
  <c r="B52" i="16"/>
  <c r="B48" i="16"/>
  <c r="E31" i="16"/>
  <c r="E30" i="16"/>
  <c r="E29" i="16"/>
  <c r="E25" i="16"/>
  <c r="E23" i="16"/>
  <c r="E22" i="16"/>
  <c r="B51" i="16" l="1"/>
  <c r="B45" i="14"/>
  <c r="E28" i="14"/>
  <c r="E23" i="14"/>
  <c r="E27" i="14" l="1"/>
  <c r="E25" i="14"/>
  <c r="D22" i="14"/>
  <c r="E22" i="14" s="1"/>
  <c r="B48" i="14" l="1"/>
  <c r="B49" i="14" s="1"/>
  <c r="E28" i="13"/>
  <c r="D22" i="13" l="1"/>
  <c r="E27" i="13" l="1"/>
  <c r="E25" i="13"/>
  <c r="E22" i="13"/>
  <c r="B48" i="13" l="1"/>
  <c r="B49" i="13" l="1"/>
</calcChain>
</file>

<file path=xl/sharedStrings.xml><?xml version="1.0" encoding="utf-8"?>
<sst xmlns="http://schemas.openxmlformats.org/spreadsheetml/2006/main" count="291" uniqueCount="105">
  <si>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</si>
  <si>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</si>
  <si>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</si>
  <si>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</si>
  <si>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</si>
  <si>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</si>
  <si>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</si>
  <si>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</si>
  <si>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</si>
  <si>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</si>
  <si>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</si>
  <si>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</si>
  <si>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</si>
  <si>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</si>
  <si>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</si>
  <si>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</si>
  <si>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</si>
  <si>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</si>
  <si>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</si>
  <si>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</si>
  <si>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</si>
  <si>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</si>
  <si>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</si>
  <si>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</si>
  <si>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50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</si>
  <si>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</si>
  <si>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</si>
  <si>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</si>
  <si>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</si>
  <si>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</si>
  <si>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</si>
  <si>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</si>
  <si>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</si>
  <si>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</si>
  <si>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</si>
  <si>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</si>
  <si>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</si>
  <si>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>в т.ч. Оплачено</t>
  </si>
  <si>
    <t xml:space="preserve">Итого остаток на конец квартала </t>
  </si>
  <si>
    <t>ч/ч</t>
  </si>
  <si>
    <t>Общая площадь квартир - 1433,1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</si>
  <si>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Битюкова Михаила Афанасьевича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</si>
  <si>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16 от 28.12.2016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</si>
  <si>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№84  от   01.01.2017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</si>
  <si>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МКД Битюкова М.А.</t>
    </r>
  </si>
  <si>
    <t>Работы по содержанию и текущему ремонту</t>
  </si>
  <si>
    <t>Остаток на начало квартала</t>
  </si>
  <si>
    <t xml:space="preserve">Общехозяйственные расходы </t>
  </si>
  <si>
    <t>Услуги по содержанию многоквартирного дома</t>
  </si>
  <si>
    <t>за  1 квартал 2020г.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</si>
  <si>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</si>
  <si>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</si>
  <si>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</si>
  <si>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Ремонт скамейки</t>
  </si>
  <si>
    <t>март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</si>
  <si>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сто девять тысяч двести девяносто пять рублей 63 копейки</t>
    </r>
  </si>
  <si>
    <t>Предъявлено населению 75243,4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</si>
  <si>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</si>
  <si>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</si>
  <si>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апрель</t>
  </si>
  <si>
    <t>Ремонт детской площадки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</si>
  <si>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семьдесят одна тысяча девятьсот восемьдесят четыре рубля 41 копейка</t>
    </r>
  </si>
  <si>
    <t>Предъявлено населению 75237,75</t>
  </si>
  <si>
    <t>за  2 квартал 2020г.</t>
  </si>
  <si>
    <t>"30" 06  2020 г.</t>
  </si>
  <si>
    <t>за  3 квартал 2020г.</t>
  </si>
  <si>
    <t>"30" 09  2020 г.</t>
  </si>
  <si>
    <t>3 квартал</t>
  </si>
  <si>
    <t>Окраска МАФ (смета)</t>
  </si>
  <si>
    <t>Установка пружины на входную дверь</t>
  </si>
  <si>
    <t>замена замка вход в подвал</t>
  </si>
  <si>
    <t>июль</t>
  </si>
  <si>
    <t>сентябрь</t>
  </si>
  <si>
    <t>Предъявлено населению 78806,13</t>
  </si>
  <si>
    <t>Поверка ОПУ ТЭ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</si>
  <si>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восемьдесят одна тысяча двести девяносто рублей 45 копеек</t>
    </r>
  </si>
  <si>
    <t>за 4 квартал 2020 года</t>
  </si>
  <si>
    <t>"31" 12 2020 г.</t>
  </si>
  <si>
    <t>4 квартал</t>
  </si>
  <si>
    <t>замена участка стояка канализации</t>
  </si>
  <si>
    <t>Ремонт отд. мест кровли</t>
  </si>
  <si>
    <t>октябрь</t>
  </si>
  <si>
    <t>ч/час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</si>
  <si>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</si>
  <si>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</si>
  <si>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</si>
  <si>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</si>
  <si>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</si>
  <si>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</si>
  <si>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</si>
  <si>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</si>
  <si>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</si>
  <si>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</si>
  <si>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</si>
  <si>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</si>
  <si>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</si>
  <si>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</si>
  <si>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</si>
  <si>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</si>
  <si>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</si>
  <si>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</si>
  <si>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ул.Василевского, д.50</t>
  </si>
  <si>
    <t>Начислено всего 308093,41</t>
  </si>
  <si>
    <t>Непредвиденные работы 19,05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</si>
  <si>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восемьдесят тысяч семьсот одиннадцать рублей 42 копейки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</si>
</sst>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1" applyFont="1"/>
    <xf numFmtId="43" fontId="8" fillId="0" borderId="0" xfId="0" applyNumberFormat="1" applyFont="1"/>
    <xf numFmtId="0" fontId="12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5" fillId="0" borderId="0" xfId="0" applyFont="1"/>
    <xf numFmtId="0" fontId="3" fillId="0" borderId="0" xfId="0" applyFont="1" applyAlignment="1">
      <alignment wrapText="1"/>
    </xf>
    <xf numFmtId="164" fontId="8" fillId="0" borderId="0" xfId="0" applyNumberFormat="1" applyFont="1"/>
    <xf numFmtId="0" fontId="3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4" fillId="0" borderId="5" xfId="0" applyFont="1" applyFill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left"/>
    </xf>
    <xf numFmtId="0" fontId="14" fillId="0" borderId="6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Normal="100" zoomScaleSheetLayoutView="100" workbookViewId="0">
      <selection activeCell="C29" sqref="C29"/>
    </sheetView>
  </sheetViews>
  <sheetFormatPr defaultColWidth="9.109375" defaultRowHeight="13.8" x14ac:dyDescent="0.25"/>
  <cols>
    <col min="1" max="1" width="31.5546875" style="2" customWidth="1"/>
    <col min="2" max="2" width="22.44140625" style="2" customWidth="1"/>
    <col min="3" max="3" width="14.44140625" style="2" customWidth="1"/>
    <col min="4" max="4" width="16.109375" style="2" customWidth="1"/>
    <col min="5" max="5" width="14.109375" style="2" customWidth="1"/>
    <col min="6" max="7" width="9.109375" style="2"/>
    <col min="8" max="8" width="13.44140625" style="2" bestFit="1" customWidth="1"/>
    <col min="9" max="16384" width="9.109375" style="2"/>
  </cols>
  <sheetData>
    <row r="1" spans="1:5" ht="15.6" x14ac:dyDescent="0.25">
      <c r="A1" s="47" t="s">
        <v>11</v>
      </c>
      <c r="B1" s="47"/>
      <c r="C1" s="47"/>
      <c r="D1" s="47"/>
      <c r="E1" s="47"/>
    </row>
    <row r="2" spans="1:5" ht="30.75" customHeight="1" x14ac:dyDescent="0.3">
      <c r="A2" s="48" t="s">
        <v>12</v>
      </c>
      <c r="B2" s="49"/>
      <c r="C2" s="49"/>
      <c r="D2" s="49"/>
      <c r="E2" s="49"/>
    </row>
    <row r="3" spans="1:5" ht="15.6" x14ac:dyDescent="0.3">
      <c r="A3" s="48" t="s">
        <v>49</v>
      </c>
      <c r="B3" s="48"/>
      <c r="C3" s="48"/>
      <c r="D3" s="48"/>
      <c r="E3" s="48"/>
    </row>
    <row r="4" spans="1:5" s="1" customFormat="1" ht="15.6" x14ac:dyDescent="0.3">
      <c r="A4" s="5" t="s">
        <v>13</v>
      </c>
      <c r="B4" s="30"/>
      <c r="C4" s="30"/>
      <c r="D4" s="50" t="s">
        <v>50</v>
      </c>
      <c r="E4" s="50"/>
    </row>
    <row r="5" spans="1:5" x14ac:dyDescent="0.25">
      <c r="A5" s="28"/>
      <c r="B5" s="4"/>
      <c r="C5" s="4"/>
      <c r="D5" s="4"/>
      <c r="E5" s="4"/>
    </row>
    <row r="6" spans="1:5" ht="18.75" customHeight="1" x14ac:dyDescent="0.25">
      <c r="A6" s="51" t="s">
        <v>0</v>
      </c>
      <c r="B6" s="51"/>
      <c r="C6" s="51"/>
      <c r="D6" s="51"/>
      <c r="E6" s="51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53" t="s">
        <v>1</v>
      </c>
      <c r="B8" s="53"/>
      <c r="C8" s="53"/>
      <c r="D8" s="53"/>
      <c r="E8" s="53"/>
    </row>
    <row r="9" spans="1:5" ht="17.25" customHeight="1" x14ac:dyDescent="0.25">
      <c r="A9" s="51" t="s">
        <v>41</v>
      </c>
      <c r="B9" s="51"/>
      <c r="C9" s="51"/>
      <c r="D9" s="51"/>
      <c r="E9" s="51"/>
    </row>
    <row r="10" spans="1:5" ht="26.25" customHeight="1" x14ac:dyDescent="0.25">
      <c r="A10" s="54" t="s">
        <v>14</v>
      </c>
      <c r="B10" s="55"/>
      <c r="C10" s="55"/>
      <c r="D10" s="55"/>
      <c r="E10" s="55"/>
    </row>
    <row r="11" spans="1:5" ht="30.75" customHeight="1" x14ac:dyDescent="0.25">
      <c r="A11" s="51" t="s">
        <v>42</v>
      </c>
      <c r="B11" s="51"/>
      <c r="C11" s="51"/>
      <c r="D11" s="51"/>
      <c r="E11" s="51"/>
    </row>
    <row r="12" spans="1:5" ht="16.5" customHeight="1" x14ac:dyDescent="0.25">
      <c r="A12" s="53" t="s">
        <v>15</v>
      </c>
      <c r="B12" s="56"/>
      <c r="C12" s="56"/>
      <c r="D12" s="56"/>
      <c r="E12" s="56"/>
    </row>
    <row r="13" spans="1:5" x14ac:dyDescent="0.25">
      <c r="A13" s="51" t="s">
        <v>28</v>
      </c>
      <c r="B13" s="51"/>
      <c r="C13" s="51"/>
      <c r="D13" s="51"/>
      <c r="E13" s="51"/>
    </row>
    <row r="14" spans="1:5" ht="18" customHeight="1" x14ac:dyDescent="0.25">
      <c r="A14" s="53" t="s">
        <v>2</v>
      </c>
      <c r="B14" s="56"/>
      <c r="C14" s="56"/>
      <c r="D14" s="56"/>
      <c r="E14" s="56"/>
    </row>
    <row r="15" spans="1:5" ht="16.5" customHeight="1" x14ac:dyDescent="0.25">
      <c r="A15" s="51" t="s">
        <v>27</v>
      </c>
      <c r="B15" s="51"/>
      <c r="C15" s="51"/>
      <c r="D15" s="51"/>
      <c r="E15" s="51"/>
    </row>
    <row r="16" spans="1:5" ht="10.199999999999999" customHeight="1" x14ac:dyDescent="0.25">
      <c r="A16" s="53" t="s">
        <v>16</v>
      </c>
      <c r="B16" s="56"/>
      <c r="C16" s="56"/>
      <c r="D16" s="56"/>
      <c r="E16" s="56"/>
    </row>
    <row r="17" spans="1:8" ht="32.4" customHeight="1" x14ac:dyDescent="0.25">
      <c r="A17" s="51" t="s">
        <v>17</v>
      </c>
      <c r="B17" s="51"/>
      <c r="C17" s="51"/>
      <c r="D17" s="51"/>
      <c r="E17" s="51"/>
    </row>
    <row r="18" spans="1:8" ht="57.6" customHeight="1" x14ac:dyDescent="0.25">
      <c r="A18" s="51" t="s">
        <v>43</v>
      </c>
      <c r="B18" s="51"/>
      <c r="C18" s="51"/>
      <c r="D18" s="51"/>
      <c r="E18" s="51"/>
    </row>
    <row r="19" spans="1:8" ht="37.5" customHeight="1" x14ac:dyDescent="0.25">
      <c r="A19" s="52" t="s">
        <v>25</v>
      </c>
      <c r="B19" s="52"/>
      <c r="C19" s="52"/>
      <c r="D19" s="52"/>
      <c r="E19" s="52"/>
    </row>
    <row r="20" spans="1:8" ht="15.75" customHeight="1" x14ac:dyDescent="0.25">
      <c r="A20" s="52"/>
      <c r="B20" s="52"/>
      <c r="C20" s="52"/>
      <c r="D20" s="52"/>
      <c r="E20" s="52"/>
      <c r="F20" s="2">
        <v>1433.1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2" x14ac:dyDescent="0.3">
      <c r="A22" s="24" t="s">
        <v>48</v>
      </c>
      <c r="B22" s="10" t="s">
        <v>35</v>
      </c>
      <c r="C22" s="3" t="s">
        <v>4</v>
      </c>
      <c r="D22" s="3">
        <f>12.17</f>
        <v>12.17</v>
      </c>
      <c r="E22" s="9">
        <f>D22*F20*G20</f>
        <v>52322.480999999992</v>
      </c>
    </row>
    <row r="23" spans="1:8" ht="55.2" x14ac:dyDescent="0.25">
      <c r="A23" s="8" t="s">
        <v>51</v>
      </c>
      <c r="B23" s="34" t="s">
        <v>52</v>
      </c>
      <c r="C23" s="3" t="s">
        <v>4</v>
      </c>
      <c r="D23" s="3"/>
      <c r="E23" s="9">
        <v>346.56</v>
      </c>
    </row>
    <row r="24" spans="1:8" ht="27.6" x14ac:dyDescent="0.25">
      <c r="A24" s="8" t="s">
        <v>22</v>
      </c>
      <c r="B24" s="10" t="s">
        <v>23</v>
      </c>
      <c r="C24" s="3" t="s">
        <v>4</v>
      </c>
      <c r="D24" s="3">
        <v>0</v>
      </c>
      <c r="E24" s="9">
        <v>0</v>
      </c>
    </row>
    <row r="25" spans="1:8" x14ac:dyDescent="0.25">
      <c r="A25" s="8" t="s">
        <v>47</v>
      </c>
      <c r="B25" s="10" t="s">
        <v>26</v>
      </c>
      <c r="C25" s="3" t="s">
        <v>4</v>
      </c>
      <c r="D25" s="3">
        <v>3.3</v>
      </c>
      <c r="E25" s="9">
        <f>D25*F20*G20</f>
        <v>14187.689999999999</v>
      </c>
    </row>
    <row r="26" spans="1:8" x14ac:dyDescent="0.25">
      <c r="A26" s="8" t="s">
        <v>30</v>
      </c>
      <c r="B26" s="10" t="s">
        <v>31</v>
      </c>
      <c r="C26" s="3" t="s">
        <v>32</v>
      </c>
      <c r="D26" s="3"/>
      <c r="E26" s="9">
        <v>251.27</v>
      </c>
      <c r="H26" s="16"/>
    </row>
    <row r="27" spans="1:8" x14ac:dyDescent="0.25">
      <c r="A27" s="29" t="s">
        <v>53</v>
      </c>
      <c r="B27" s="25" t="s">
        <v>54</v>
      </c>
      <c r="C27" s="3" t="s">
        <v>39</v>
      </c>
      <c r="D27" s="25">
        <v>1</v>
      </c>
      <c r="E27" s="9">
        <f>D27*197.1</f>
        <v>197.1</v>
      </c>
      <c r="H27" s="16"/>
    </row>
    <row r="28" spans="1:8" s="15" customFormat="1" x14ac:dyDescent="0.25">
      <c r="A28" s="11" t="s">
        <v>33</v>
      </c>
      <c r="B28" s="12"/>
      <c r="C28" s="13"/>
      <c r="D28" s="13"/>
      <c r="E28" s="14">
        <f>SUM(E22:E27)</f>
        <v>67305.100999999995</v>
      </c>
      <c r="H28" s="17"/>
    </row>
    <row r="30" spans="1:8" ht="30.75" customHeight="1" x14ac:dyDescent="0.25">
      <c r="A30" s="51" t="s">
        <v>55</v>
      </c>
      <c r="B30" s="51"/>
      <c r="C30" s="51"/>
      <c r="D30" s="51"/>
      <c r="E30" s="51"/>
    </row>
    <row r="31" spans="1:8" ht="25.2" customHeight="1" x14ac:dyDescent="0.25">
      <c r="A31" s="51" t="s">
        <v>21</v>
      </c>
      <c r="B31" s="51"/>
      <c r="C31" s="51"/>
      <c r="D31" s="51"/>
      <c r="E31" s="51"/>
    </row>
    <row r="32" spans="1:8" x14ac:dyDescent="0.25">
      <c r="A32" s="51" t="s">
        <v>20</v>
      </c>
      <c r="B32" s="51"/>
      <c r="C32" s="51"/>
      <c r="D32" s="51"/>
      <c r="E32" s="51"/>
    </row>
    <row r="33" spans="1:5" ht="36.75" customHeight="1" x14ac:dyDescent="0.25">
      <c r="A33" s="51" t="s">
        <v>34</v>
      </c>
      <c r="B33" s="51"/>
      <c r="C33" s="51"/>
      <c r="D33" s="51"/>
      <c r="E33" s="51"/>
    </row>
    <row r="34" spans="1:5" x14ac:dyDescent="0.25">
      <c r="A34" s="51" t="s">
        <v>18</v>
      </c>
      <c r="B34" s="51"/>
      <c r="C34" s="51"/>
      <c r="D34" s="51"/>
      <c r="E34" s="51"/>
    </row>
    <row r="35" spans="1:5" x14ac:dyDescent="0.25">
      <c r="A35" s="58" t="s">
        <v>5</v>
      </c>
      <c r="B35" s="58"/>
      <c r="C35" s="58"/>
      <c r="D35" s="58"/>
      <c r="E35" s="58"/>
    </row>
    <row r="36" spans="1:5" x14ac:dyDescent="0.25">
      <c r="A36" s="51" t="s">
        <v>18</v>
      </c>
      <c r="B36" s="51"/>
      <c r="C36" s="51"/>
      <c r="D36" s="51"/>
      <c r="E36" s="51"/>
    </row>
    <row r="37" spans="1:5" x14ac:dyDescent="0.25">
      <c r="A37" s="59" t="s">
        <v>29</v>
      </c>
      <c r="B37" s="59"/>
      <c r="C37" s="59"/>
      <c r="D37" s="59"/>
      <c r="E37" s="6"/>
    </row>
    <row r="38" spans="1:5" x14ac:dyDescent="0.25">
      <c r="B38" s="57" t="s">
        <v>19</v>
      </c>
      <c r="C38" s="57"/>
      <c r="D38" s="57"/>
      <c r="E38" s="7" t="s">
        <v>6</v>
      </c>
    </row>
    <row r="39" spans="1:5" x14ac:dyDescent="0.25">
      <c r="A39" s="27"/>
      <c r="B39" s="27"/>
      <c r="C39" s="27"/>
      <c r="D39" s="27"/>
      <c r="E39" s="27"/>
    </row>
    <row r="40" spans="1:5" x14ac:dyDescent="0.25">
      <c r="A40" s="60" t="s">
        <v>44</v>
      </c>
      <c r="B40" s="60"/>
      <c r="C40" s="60"/>
      <c r="D40" s="60"/>
      <c r="E40" s="6"/>
    </row>
    <row r="41" spans="1:5" x14ac:dyDescent="0.25">
      <c r="B41" s="57" t="s">
        <v>19</v>
      </c>
      <c r="C41" s="57"/>
      <c r="D41" s="57"/>
      <c r="E41" s="7" t="s">
        <v>6</v>
      </c>
    </row>
    <row r="43" spans="1:5" x14ac:dyDescent="0.25">
      <c r="A43" s="21" t="s">
        <v>40</v>
      </c>
    </row>
    <row r="44" spans="1:5" x14ac:dyDescent="0.25">
      <c r="A44" s="15" t="s">
        <v>36</v>
      </c>
    </row>
    <row r="45" spans="1:5" x14ac:dyDescent="0.25">
      <c r="A45" s="2" t="s">
        <v>46</v>
      </c>
      <c r="B45" s="19">
        <v>-13474.96</v>
      </c>
    </row>
    <row r="46" spans="1:5" ht="27" customHeight="1" x14ac:dyDescent="0.3">
      <c r="A46" s="22" t="s">
        <v>56</v>
      </c>
      <c r="B46" s="20"/>
    </row>
    <row r="47" spans="1:5" x14ac:dyDescent="0.25">
      <c r="A47" s="2" t="s">
        <v>37</v>
      </c>
      <c r="B47" s="20">
        <v>75258.460000000006</v>
      </c>
    </row>
    <row r="48" spans="1:5" ht="27.6" x14ac:dyDescent="0.25">
      <c r="A48" s="26" t="s">
        <v>45</v>
      </c>
      <c r="B48" s="20">
        <f>E28</f>
        <v>67305.100999999995</v>
      </c>
    </row>
    <row r="49" spans="1:2" x14ac:dyDescent="0.25">
      <c r="A49" s="18" t="s">
        <v>38</v>
      </c>
      <c r="B49" s="23">
        <f>B45+B47-B48</f>
        <v>-5521.6009999999878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Normal="100" zoomScaleSheetLayoutView="100" workbookViewId="0">
      <selection activeCell="D27" sqref="D27"/>
    </sheetView>
  </sheetViews>
  <sheetFormatPr defaultColWidth="9.109375" defaultRowHeight="13.8" x14ac:dyDescent="0.25"/>
  <cols>
    <col min="1" max="1" width="31.5546875" style="2" customWidth="1"/>
    <col min="2" max="2" width="22.44140625" style="2" customWidth="1"/>
    <col min="3" max="3" width="14.44140625" style="2" customWidth="1"/>
    <col min="4" max="4" width="16.109375" style="2" customWidth="1"/>
    <col min="5" max="5" width="14.109375" style="2" customWidth="1"/>
    <col min="6" max="7" width="9.109375" style="2"/>
    <col min="8" max="8" width="13.44140625" style="2" bestFit="1" customWidth="1"/>
    <col min="9" max="16384" width="9.109375" style="2"/>
  </cols>
  <sheetData>
    <row r="1" spans="1:5" ht="15.6" x14ac:dyDescent="0.25">
      <c r="A1" s="47" t="s">
        <v>11</v>
      </c>
      <c r="B1" s="47"/>
      <c r="C1" s="47"/>
      <c r="D1" s="47"/>
      <c r="E1" s="47"/>
    </row>
    <row r="2" spans="1:5" ht="30.75" customHeight="1" x14ac:dyDescent="0.3">
      <c r="A2" s="48" t="s">
        <v>12</v>
      </c>
      <c r="B2" s="49"/>
      <c r="C2" s="49"/>
      <c r="D2" s="49"/>
      <c r="E2" s="49"/>
    </row>
    <row r="3" spans="1:5" ht="15.6" x14ac:dyDescent="0.3">
      <c r="A3" s="48" t="s">
        <v>63</v>
      </c>
      <c r="B3" s="48"/>
      <c r="C3" s="48"/>
      <c r="D3" s="48"/>
      <c r="E3" s="48"/>
    </row>
    <row r="4" spans="1:5" s="1" customFormat="1" ht="15.6" x14ac:dyDescent="0.3">
      <c r="A4" s="5" t="s">
        <v>13</v>
      </c>
      <c r="B4" s="30"/>
      <c r="C4" s="30"/>
      <c r="D4" s="50" t="s">
        <v>64</v>
      </c>
      <c r="E4" s="50"/>
    </row>
    <row r="5" spans="1:5" x14ac:dyDescent="0.25">
      <c r="A5" s="33"/>
      <c r="B5" s="4"/>
      <c r="C5" s="4"/>
      <c r="D5" s="4"/>
      <c r="E5" s="4"/>
    </row>
    <row r="6" spans="1:5" ht="18.75" customHeight="1" x14ac:dyDescent="0.25">
      <c r="A6" s="51" t="s">
        <v>0</v>
      </c>
      <c r="B6" s="51"/>
      <c r="C6" s="51"/>
      <c r="D6" s="51"/>
      <c r="E6" s="51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53" t="s">
        <v>1</v>
      </c>
      <c r="B8" s="53"/>
      <c r="C8" s="53"/>
      <c r="D8" s="53"/>
      <c r="E8" s="53"/>
    </row>
    <row r="9" spans="1:5" ht="17.25" customHeight="1" x14ac:dyDescent="0.25">
      <c r="A9" s="51" t="s">
        <v>41</v>
      </c>
      <c r="B9" s="51"/>
      <c r="C9" s="51"/>
      <c r="D9" s="51"/>
      <c r="E9" s="51"/>
    </row>
    <row r="10" spans="1:5" ht="26.25" customHeight="1" x14ac:dyDescent="0.25">
      <c r="A10" s="54" t="s">
        <v>14</v>
      </c>
      <c r="B10" s="55"/>
      <c r="C10" s="55"/>
      <c r="D10" s="55"/>
      <c r="E10" s="55"/>
    </row>
    <row r="11" spans="1:5" ht="30.75" customHeight="1" x14ac:dyDescent="0.25">
      <c r="A11" s="51" t="s">
        <v>42</v>
      </c>
      <c r="B11" s="51"/>
      <c r="C11" s="51"/>
      <c r="D11" s="51"/>
      <c r="E11" s="51"/>
    </row>
    <row r="12" spans="1:5" ht="16.5" customHeight="1" x14ac:dyDescent="0.25">
      <c r="A12" s="53" t="s">
        <v>15</v>
      </c>
      <c r="B12" s="56"/>
      <c r="C12" s="56"/>
      <c r="D12" s="56"/>
      <c r="E12" s="56"/>
    </row>
    <row r="13" spans="1:5" x14ac:dyDescent="0.25">
      <c r="A13" s="51" t="s">
        <v>28</v>
      </c>
      <c r="B13" s="51"/>
      <c r="C13" s="51"/>
      <c r="D13" s="51"/>
      <c r="E13" s="51"/>
    </row>
    <row r="14" spans="1:5" ht="18" customHeight="1" x14ac:dyDescent="0.25">
      <c r="A14" s="53" t="s">
        <v>2</v>
      </c>
      <c r="B14" s="56"/>
      <c r="C14" s="56"/>
      <c r="D14" s="56"/>
      <c r="E14" s="56"/>
    </row>
    <row r="15" spans="1:5" ht="16.5" customHeight="1" x14ac:dyDescent="0.25">
      <c r="A15" s="51" t="s">
        <v>27</v>
      </c>
      <c r="B15" s="51"/>
      <c r="C15" s="51"/>
      <c r="D15" s="51"/>
      <c r="E15" s="51"/>
    </row>
    <row r="16" spans="1:5" ht="10.199999999999999" customHeight="1" x14ac:dyDescent="0.25">
      <c r="A16" s="53" t="s">
        <v>16</v>
      </c>
      <c r="B16" s="56"/>
      <c r="C16" s="56"/>
      <c r="D16" s="56"/>
      <c r="E16" s="56"/>
    </row>
    <row r="17" spans="1:8" ht="32.4" customHeight="1" x14ac:dyDescent="0.25">
      <c r="A17" s="51" t="s">
        <v>17</v>
      </c>
      <c r="B17" s="51"/>
      <c r="C17" s="51"/>
      <c r="D17" s="51"/>
      <c r="E17" s="51"/>
    </row>
    <row r="18" spans="1:8" ht="57.6" customHeight="1" x14ac:dyDescent="0.25">
      <c r="A18" s="51" t="s">
        <v>43</v>
      </c>
      <c r="B18" s="51"/>
      <c r="C18" s="51"/>
      <c r="D18" s="51"/>
      <c r="E18" s="51"/>
    </row>
    <row r="19" spans="1:8" ht="37.5" customHeight="1" x14ac:dyDescent="0.25">
      <c r="A19" s="52" t="s">
        <v>25</v>
      </c>
      <c r="B19" s="52"/>
      <c r="C19" s="52"/>
      <c r="D19" s="52"/>
      <c r="E19" s="52"/>
    </row>
    <row r="20" spans="1:8" ht="15.75" customHeight="1" x14ac:dyDescent="0.25">
      <c r="A20" s="52"/>
      <c r="B20" s="52"/>
      <c r="C20" s="52"/>
      <c r="D20" s="52"/>
      <c r="E20" s="52"/>
      <c r="F20" s="2">
        <v>1433.1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2" x14ac:dyDescent="0.3">
      <c r="A22" s="24" t="s">
        <v>48</v>
      </c>
      <c r="B22" s="10" t="s">
        <v>35</v>
      </c>
      <c r="C22" s="3" t="s">
        <v>4</v>
      </c>
      <c r="D22" s="3">
        <f>12.17</f>
        <v>12.17</v>
      </c>
      <c r="E22" s="9">
        <f>D22*F20*G20</f>
        <v>52322.480999999992</v>
      </c>
    </row>
    <row r="23" spans="1:8" ht="69" x14ac:dyDescent="0.25">
      <c r="A23" s="8" t="s">
        <v>57</v>
      </c>
      <c r="B23" s="10" t="s">
        <v>58</v>
      </c>
      <c r="C23" s="3" t="s">
        <v>4</v>
      </c>
      <c r="D23" s="3"/>
      <c r="E23" s="9">
        <f>1587.59*3</f>
        <v>4762.7699999999995</v>
      </c>
    </row>
    <row r="24" spans="1:8" ht="27.6" x14ac:dyDescent="0.25">
      <c r="A24" s="8" t="s">
        <v>22</v>
      </c>
      <c r="B24" s="10" t="s">
        <v>23</v>
      </c>
      <c r="C24" s="3" t="s">
        <v>4</v>
      </c>
      <c r="D24" s="3">
        <v>0</v>
      </c>
      <c r="E24" s="9">
        <v>0</v>
      </c>
    </row>
    <row r="25" spans="1:8" x14ac:dyDescent="0.25">
      <c r="A25" s="8" t="s">
        <v>47</v>
      </c>
      <c r="B25" s="10" t="s">
        <v>26</v>
      </c>
      <c r="C25" s="3" t="s">
        <v>4</v>
      </c>
      <c r="D25" s="3">
        <v>3.3</v>
      </c>
      <c r="E25" s="9">
        <f>D25*F20*G20</f>
        <v>14187.689999999999</v>
      </c>
    </row>
    <row r="26" spans="1:8" x14ac:dyDescent="0.25">
      <c r="A26" s="8" t="s">
        <v>30</v>
      </c>
      <c r="B26" s="10" t="s">
        <v>58</v>
      </c>
      <c r="C26" s="3" t="s">
        <v>32</v>
      </c>
      <c r="D26" s="3"/>
      <c r="E26" s="9">
        <v>61.04</v>
      </c>
      <c r="H26" s="16"/>
    </row>
    <row r="27" spans="1:8" x14ac:dyDescent="0.25">
      <c r="A27" s="38" t="s">
        <v>60</v>
      </c>
      <c r="B27" s="25" t="s">
        <v>59</v>
      </c>
      <c r="C27" s="3" t="s">
        <v>39</v>
      </c>
      <c r="D27" s="25">
        <v>3.3</v>
      </c>
      <c r="E27" s="9">
        <f>D27*197.1</f>
        <v>650.42999999999995</v>
      </c>
      <c r="H27" s="16"/>
    </row>
    <row r="28" spans="1:8" s="15" customFormat="1" x14ac:dyDescent="0.25">
      <c r="A28" s="11" t="s">
        <v>33</v>
      </c>
      <c r="B28" s="12"/>
      <c r="C28" s="13"/>
      <c r="D28" s="13"/>
      <c r="E28" s="14">
        <f>SUM(E22:E27)</f>
        <v>71984.410999999978</v>
      </c>
      <c r="H28" s="17"/>
    </row>
    <row r="30" spans="1:8" ht="30.75" customHeight="1" x14ac:dyDescent="0.25">
      <c r="A30" s="61" t="s">
        <v>61</v>
      </c>
      <c r="B30" s="61"/>
      <c r="C30" s="61"/>
      <c r="D30" s="61"/>
      <c r="E30" s="61"/>
    </row>
    <row r="31" spans="1:8" ht="25.2" customHeight="1" x14ac:dyDescent="0.25">
      <c r="A31" s="51" t="s">
        <v>21</v>
      </c>
      <c r="B31" s="51"/>
      <c r="C31" s="51"/>
      <c r="D31" s="51"/>
      <c r="E31" s="51"/>
    </row>
    <row r="32" spans="1:8" x14ac:dyDescent="0.25">
      <c r="A32" s="51" t="s">
        <v>20</v>
      </c>
      <c r="B32" s="51"/>
      <c r="C32" s="51"/>
      <c r="D32" s="51"/>
      <c r="E32" s="51"/>
    </row>
    <row r="33" spans="1:5" ht="36.75" customHeight="1" x14ac:dyDescent="0.25">
      <c r="A33" s="51" t="s">
        <v>34</v>
      </c>
      <c r="B33" s="51"/>
      <c r="C33" s="51"/>
      <c r="D33" s="51"/>
      <c r="E33" s="51"/>
    </row>
    <row r="34" spans="1:5" x14ac:dyDescent="0.25">
      <c r="A34" s="51" t="s">
        <v>18</v>
      </c>
      <c r="B34" s="51"/>
      <c r="C34" s="51"/>
      <c r="D34" s="51"/>
      <c r="E34" s="51"/>
    </row>
    <row r="35" spans="1:5" x14ac:dyDescent="0.25">
      <c r="A35" s="58" t="s">
        <v>5</v>
      </c>
      <c r="B35" s="58"/>
      <c r="C35" s="58"/>
      <c r="D35" s="58"/>
      <c r="E35" s="58"/>
    </row>
    <row r="36" spans="1:5" x14ac:dyDescent="0.25">
      <c r="A36" s="51" t="s">
        <v>18</v>
      </c>
      <c r="B36" s="51"/>
      <c r="C36" s="51"/>
      <c r="D36" s="51"/>
      <c r="E36" s="51"/>
    </row>
    <row r="37" spans="1:5" x14ac:dyDescent="0.25">
      <c r="A37" s="59" t="s">
        <v>29</v>
      </c>
      <c r="B37" s="59"/>
      <c r="C37" s="59"/>
      <c r="D37" s="59"/>
      <c r="E37" s="6"/>
    </row>
    <row r="38" spans="1:5" x14ac:dyDescent="0.25">
      <c r="B38" s="57" t="s">
        <v>19</v>
      </c>
      <c r="C38" s="57"/>
      <c r="D38" s="57"/>
      <c r="E38" s="7" t="s">
        <v>6</v>
      </c>
    </row>
    <row r="39" spans="1:5" x14ac:dyDescent="0.25">
      <c r="A39" s="32"/>
      <c r="B39" s="32"/>
      <c r="C39" s="32"/>
      <c r="D39" s="32"/>
      <c r="E39" s="32"/>
    </row>
    <row r="40" spans="1:5" x14ac:dyDescent="0.25">
      <c r="A40" s="60" t="s">
        <v>44</v>
      </c>
      <c r="B40" s="60"/>
      <c r="C40" s="60"/>
      <c r="D40" s="60"/>
      <c r="E40" s="6"/>
    </row>
    <row r="41" spans="1:5" x14ac:dyDescent="0.25">
      <c r="B41" s="57" t="s">
        <v>19</v>
      </c>
      <c r="C41" s="57"/>
      <c r="D41" s="57"/>
      <c r="E41" s="7" t="s">
        <v>6</v>
      </c>
    </row>
    <row r="43" spans="1:5" x14ac:dyDescent="0.25">
      <c r="A43" s="21" t="s">
        <v>40</v>
      </c>
    </row>
    <row r="44" spans="1:5" x14ac:dyDescent="0.25">
      <c r="A44" s="15" t="s">
        <v>36</v>
      </c>
    </row>
    <row r="45" spans="1:5" x14ac:dyDescent="0.25">
      <c r="A45" s="2" t="s">
        <v>46</v>
      </c>
      <c r="B45" s="19">
        <f>'1кв'!B49</f>
        <v>-5521.6009999999878</v>
      </c>
    </row>
    <row r="46" spans="1:5" ht="27" customHeight="1" x14ac:dyDescent="0.3">
      <c r="A46" s="22" t="s">
        <v>62</v>
      </c>
      <c r="B46" s="20"/>
    </row>
    <row r="47" spans="1:5" x14ac:dyDescent="0.25">
      <c r="A47" s="2" t="s">
        <v>37</v>
      </c>
      <c r="B47" s="20">
        <v>75212.56</v>
      </c>
    </row>
    <row r="48" spans="1:5" ht="27.6" x14ac:dyDescent="0.25">
      <c r="A48" s="31" t="s">
        <v>45</v>
      </c>
      <c r="B48" s="20">
        <f>E28</f>
        <v>71984.410999999978</v>
      </c>
    </row>
    <row r="49" spans="1:2" x14ac:dyDescent="0.25">
      <c r="A49" s="18" t="s">
        <v>38</v>
      </c>
      <c r="B49" s="23">
        <f>B45+B47-B48</f>
        <v>-2293.4519999999757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5" zoomScaleNormal="100" zoomScaleSheetLayoutView="100" workbookViewId="0">
      <selection activeCell="E27" sqref="E27:E28"/>
    </sheetView>
  </sheetViews>
  <sheetFormatPr defaultColWidth="9.109375" defaultRowHeight="13.8" x14ac:dyDescent="0.25"/>
  <cols>
    <col min="1" max="1" width="31.5546875" style="2" customWidth="1"/>
    <col min="2" max="2" width="22.44140625" style="2" customWidth="1"/>
    <col min="3" max="3" width="14.44140625" style="2" customWidth="1"/>
    <col min="4" max="4" width="16.109375" style="2" customWidth="1"/>
    <col min="5" max="5" width="14.109375" style="2" customWidth="1"/>
    <col min="6" max="7" width="9.109375" style="2"/>
    <col min="8" max="8" width="13.44140625" style="2" bestFit="1" customWidth="1"/>
    <col min="9" max="16384" width="9.109375" style="2"/>
  </cols>
  <sheetData>
    <row r="1" spans="1:5" ht="15.6" x14ac:dyDescent="0.25">
      <c r="A1" s="47" t="s">
        <v>11</v>
      </c>
      <c r="B1" s="47"/>
      <c r="C1" s="47"/>
      <c r="D1" s="47"/>
      <c r="E1" s="47"/>
    </row>
    <row r="2" spans="1:5" ht="30.75" customHeight="1" x14ac:dyDescent="0.3">
      <c r="A2" s="48" t="s">
        <v>12</v>
      </c>
      <c r="B2" s="49"/>
      <c r="C2" s="49"/>
      <c r="D2" s="49"/>
      <c r="E2" s="49"/>
    </row>
    <row r="3" spans="1:5" ht="15.6" x14ac:dyDescent="0.3">
      <c r="A3" s="48" t="s">
        <v>65</v>
      </c>
      <c r="B3" s="48"/>
      <c r="C3" s="48"/>
      <c r="D3" s="48"/>
      <c r="E3" s="48"/>
    </row>
    <row r="4" spans="1:5" s="1" customFormat="1" ht="15.6" x14ac:dyDescent="0.3">
      <c r="A4" s="5" t="s">
        <v>13</v>
      </c>
      <c r="B4" s="30"/>
      <c r="C4" s="30"/>
      <c r="D4" s="50" t="s">
        <v>66</v>
      </c>
      <c r="E4" s="50"/>
    </row>
    <row r="5" spans="1:5" x14ac:dyDescent="0.25">
      <c r="A5" s="37"/>
      <c r="B5" s="4"/>
      <c r="C5" s="4"/>
      <c r="D5" s="4"/>
      <c r="E5" s="4"/>
    </row>
    <row r="6" spans="1:5" ht="18.75" customHeight="1" x14ac:dyDescent="0.25">
      <c r="A6" s="51" t="s">
        <v>0</v>
      </c>
      <c r="B6" s="51"/>
      <c r="C6" s="51"/>
      <c r="D6" s="51"/>
      <c r="E6" s="51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53" t="s">
        <v>1</v>
      </c>
      <c r="B8" s="53"/>
      <c r="C8" s="53"/>
      <c r="D8" s="53"/>
      <c r="E8" s="53"/>
    </row>
    <row r="9" spans="1:5" ht="17.25" customHeight="1" x14ac:dyDescent="0.25">
      <c r="A9" s="51" t="s">
        <v>41</v>
      </c>
      <c r="B9" s="51"/>
      <c r="C9" s="51"/>
      <c r="D9" s="51"/>
      <c r="E9" s="51"/>
    </row>
    <row r="10" spans="1:5" ht="26.25" customHeight="1" x14ac:dyDescent="0.25">
      <c r="A10" s="54" t="s">
        <v>14</v>
      </c>
      <c r="B10" s="55"/>
      <c r="C10" s="55"/>
      <c r="D10" s="55"/>
      <c r="E10" s="55"/>
    </row>
    <row r="11" spans="1:5" ht="30.75" customHeight="1" x14ac:dyDescent="0.25">
      <c r="A11" s="51" t="s">
        <v>42</v>
      </c>
      <c r="B11" s="51"/>
      <c r="C11" s="51"/>
      <c r="D11" s="51"/>
      <c r="E11" s="51"/>
    </row>
    <row r="12" spans="1:5" ht="16.5" customHeight="1" x14ac:dyDescent="0.25">
      <c r="A12" s="53" t="s">
        <v>15</v>
      </c>
      <c r="B12" s="56"/>
      <c r="C12" s="56"/>
      <c r="D12" s="56"/>
      <c r="E12" s="56"/>
    </row>
    <row r="13" spans="1:5" x14ac:dyDescent="0.25">
      <c r="A13" s="51" t="s">
        <v>28</v>
      </c>
      <c r="B13" s="51"/>
      <c r="C13" s="51"/>
      <c r="D13" s="51"/>
      <c r="E13" s="51"/>
    </row>
    <row r="14" spans="1:5" ht="18" customHeight="1" x14ac:dyDescent="0.25">
      <c r="A14" s="53" t="s">
        <v>2</v>
      </c>
      <c r="B14" s="56"/>
      <c r="C14" s="56"/>
      <c r="D14" s="56"/>
      <c r="E14" s="56"/>
    </row>
    <row r="15" spans="1:5" ht="16.5" customHeight="1" x14ac:dyDescent="0.25">
      <c r="A15" s="51" t="s">
        <v>27</v>
      </c>
      <c r="B15" s="51"/>
      <c r="C15" s="51"/>
      <c r="D15" s="51"/>
      <c r="E15" s="51"/>
    </row>
    <row r="16" spans="1:5" ht="10.199999999999999" customHeight="1" x14ac:dyDescent="0.25">
      <c r="A16" s="53" t="s">
        <v>16</v>
      </c>
      <c r="B16" s="56"/>
      <c r="C16" s="56"/>
      <c r="D16" s="56"/>
      <c r="E16" s="56"/>
    </row>
    <row r="17" spans="1:8" ht="32.4" customHeight="1" x14ac:dyDescent="0.25">
      <c r="A17" s="51" t="s">
        <v>17</v>
      </c>
      <c r="B17" s="51"/>
      <c r="C17" s="51"/>
      <c r="D17" s="51"/>
      <c r="E17" s="51"/>
    </row>
    <row r="18" spans="1:8" ht="57.6" customHeight="1" x14ac:dyDescent="0.25">
      <c r="A18" s="51" t="s">
        <v>43</v>
      </c>
      <c r="B18" s="51"/>
      <c r="C18" s="51"/>
      <c r="D18" s="51"/>
      <c r="E18" s="51"/>
    </row>
    <row r="19" spans="1:8" ht="37.5" customHeight="1" x14ac:dyDescent="0.25">
      <c r="A19" s="52" t="s">
        <v>25</v>
      </c>
      <c r="B19" s="52"/>
      <c r="C19" s="52"/>
      <c r="D19" s="52"/>
      <c r="E19" s="52"/>
    </row>
    <row r="20" spans="1:8" ht="15.75" customHeight="1" x14ac:dyDescent="0.25">
      <c r="A20" s="52"/>
      <c r="B20" s="52"/>
      <c r="C20" s="52"/>
      <c r="D20" s="52"/>
      <c r="E20" s="52"/>
      <c r="F20" s="2">
        <v>1433.1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2" x14ac:dyDescent="0.3">
      <c r="A22" s="24" t="s">
        <v>48</v>
      </c>
      <c r="B22" s="10" t="s">
        <v>35</v>
      </c>
      <c r="C22" s="3" t="s">
        <v>4</v>
      </c>
      <c r="D22" s="3">
        <v>12.87</v>
      </c>
      <c r="E22" s="9">
        <f>D22*F20*G20</f>
        <v>55331.990999999995</v>
      </c>
    </row>
    <row r="23" spans="1:8" ht="69" x14ac:dyDescent="0.25">
      <c r="A23" s="8" t="s">
        <v>57</v>
      </c>
      <c r="B23" s="10" t="s">
        <v>67</v>
      </c>
      <c r="C23" s="3" t="s">
        <v>4</v>
      </c>
      <c r="D23" s="3"/>
      <c r="E23" s="9">
        <f>1587.59*3</f>
        <v>4762.7699999999995</v>
      </c>
    </row>
    <row r="24" spans="1:8" ht="27.6" x14ac:dyDescent="0.25">
      <c r="A24" s="8" t="s">
        <v>22</v>
      </c>
      <c r="B24" s="10" t="s">
        <v>23</v>
      </c>
      <c r="C24" s="3" t="s">
        <v>4</v>
      </c>
      <c r="D24" s="3">
        <v>0</v>
      </c>
      <c r="E24" s="9">
        <v>761.81</v>
      </c>
    </row>
    <row r="25" spans="1:8" x14ac:dyDescent="0.25">
      <c r="A25" s="8" t="s">
        <v>47</v>
      </c>
      <c r="B25" s="10" t="s">
        <v>26</v>
      </c>
      <c r="C25" s="3" t="s">
        <v>4</v>
      </c>
      <c r="D25" s="3">
        <v>3.43</v>
      </c>
      <c r="E25" s="9">
        <f>D25*F20*G20</f>
        <v>14746.599000000002</v>
      </c>
    </row>
    <row r="26" spans="1:8" x14ac:dyDescent="0.25">
      <c r="A26" s="8" t="s">
        <v>30</v>
      </c>
      <c r="B26" s="10" t="s">
        <v>67</v>
      </c>
      <c r="C26" s="3" t="s">
        <v>32</v>
      </c>
      <c r="D26" s="3"/>
      <c r="E26" s="9">
        <v>2469.84</v>
      </c>
      <c r="H26" s="16"/>
    </row>
    <row r="27" spans="1:8" x14ac:dyDescent="0.25">
      <c r="A27" s="42" t="s">
        <v>74</v>
      </c>
      <c r="B27" s="10" t="s">
        <v>67</v>
      </c>
      <c r="C27" s="3" t="s">
        <v>32</v>
      </c>
      <c r="D27" s="45"/>
      <c r="E27" s="9">
        <v>1096.8</v>
      </c>
      <c r="H27" s="16"/>
    </row>
    <row r="28" spans="1:8" x14ac:dyDescent="0.25">
      <c r="A28" s="38" t="s">
        <v>68</v>
      </c>
      <c r="B28" s="25" t="s">
        <v>71</v>
      </c>
      <c r="C28" s="3" t="s">
        <v>32</v>
      </c>
      <c r="D28" s="43"/>
      <c r="E28" s="9">
        <v>1965.43</v>
      </c>
      <c r="H28" s="16"/>
    </row>
    <row r="29" spans="1:8" ht="27.6" x14ac:dyDescent="0.25">
      <c r="A29" s="38" t="s">
        <v>69</v>
      </c>
      <c r="B29" s="25" t="s">
        <v>71</v>
      </c>
      <c r="C29" s="3" t="s">
        <v>39</v>
      </c>
      <c r="D29" s="43">
        <v>0.25</v>
      </c>
      <c r="E29" s="9">
        <f>D29*206.95</f>
        <v>51.737499999999997</v>
      </c>
      <c r="H29" s="16"/>
    </row>
    <row r="30" spans="1:8" x14ac:dyDescent="0.25">
      <c r="A30" s="38" t="s">
        <v>70</v>
      </c>
      <c r="B30" s="43" t="s">
        <v>72</v>
      </c>
      <c r="C30" s="3" t="s">
        <v>39</v>
      </c>
      <c r="D30" s="44">
        <v>0.5</v>
      </c>
      <c r="E30" s="9">
        <f>D30*206.95</f>
        <v>103.47499999999999</v>
      </c>
      <c r="H30" s="16"/>
    </row>
    <row r="31" spans="1:8" s="15" customFormat="1" x14ac:dyDescent="0.25">
      <c r="A31" s="11" t="s">
        <v>33</v>
      </c>
      <c r="B31" s="12"/>
      <c r="C31" s="13"/>
      <c r="D31" s="13"/>
      <c r="E31" s="14">
        <f>SUM(E22:E30)</f>
        <v>81290.452499999985</v>
      </c>
      <c r="H31" s="17"/>
    </row>
    <row r="33" spans="1:5" ht="30.75" customHeight="1" x14ac:dyDescent="0.25">
      <c r="A33" s="61" t="s">
        <v>75</v>
      </c>
      <c r="B33" s="61"/>
      <c r="C33" s="61"/>
      <c r="D33" s="61"/>
      <c r="E33" s="61"/>
    </row>
    <row r="34" spans="1:5" ht="25.2" customHeight="1" x14ac:dyDescent="0.25">
      <c r="A34" s="51" t="s">
        <v>21</v>
      </c>
      <c r="B34" s="51"/>
      <c r="C34" s="51"/>
      <c r="D34" s="51"/>
      <c r="E34" s="51"/>
    </row>
    <row r="35" spans="1:5" x14ac:dyDescent="0.25">
      <c r="A35" s="51" t="s">
        <v>20</v>
      </c>
      <c r="B35" s="51"/>
      <c r="C35" s="51"/>
      <c r="D35" s="51"/>
      <c r="E35" s="51"/>
    </row>
    <row r="36" spans="1:5" ht="36.75" customHeight="1" x14ac:dyDescent="0.25">
      <c r="A36" s="51" t="s">
        <v>34</v>
      </c>
      <c r="B36" s="51"/>
      <c r="C36" s="51"/>
      <c r="D36" s="51"/>
      <c r="E36" s="51"/>
    </row>
    <row r="37" spans="1:5" x14ac:dyDescent="0.25">
      <c r="A37" s="51" t="s">
        <v>18</v>
      </c>
      <c r="B37" s="51"/>
      <c r="C37" s="51"/>
      <c r="D37" s="51"/>
      <c r="E37" s="51"/>
    </row>
    <row r="38" spans="1:5" x14ac:dyDescent="0.25">
      <c r="A38" s="58" t="s">
        <v>5</v>
      </c>
      <c r="B38" s="58"/>
      <c r="C38" s="58"/>
      <c r="D38" s="58"/>
      <c r="E38" s="58"/>
    </row>
    <row r="39" spans="1:5" x14ac:dyDescent="0.25">
      <c r="A39" s="51" t="s">
        <v>18</v>
      </c>
      <c r="B39" s="51"/>
      <c r="C39" s="51"/>
      <c r="D39" s="51"/>
      <c r="E39" s="51"/>
    </row>
    <row r="40" spans="1:5" x14ac:dyDescent="0.25">
      <c r="A40" s="59" t="s">
        <v>29</v>
      </c>
      <c r="B40" s="59"/>
      <c r="C40" s="59"/>
      <c r="D40" s="59"/>
      <c r="E40" s="6"/>
    </row>
    <row r="41" spans="1:5" x14ac:dyDescent="0.25">
      <c r="B41" s="57" t="s">
        <v>19</v>
      </c>
      <c r="C41" s="57"/>
      <c r="D41" s="57"/>
      <c r="E41" s="7" t="s">
        <v>6</v>
      </c>
    </row>
    <row r="42" spans="1:5" x14ac:dyDescent="0.25">
      <c r="A42" s="36"/>
      <c r="B42" s="36"/>
      <c r="C42" s="36"/>
      <c r="D42" s="36"/>
      <c r="E42" s="36"/>
    </row>
    <row r="43" spans="1:5" x14ac:dyDescent="0.25">
      <c r="A43" s="60" t="s">
        <v>44</v>
      </c>
      <c r="B43" s="60"/>
      <c r="C43" s="60"/>
      <c r="D43" s="60"/>
      <c r="E43" s="6"/>
    </row>
    <row r="44" spans="1:5" x14ac:dyDescent="0.25">
      <c r="B44" s="57" t="s">
        <v>19</v>
      </c>
      <c r="C44" s="57"/>
      <c r="D44" s="57"/>
      <c r="E44" s="7" t="s">
        <v>6</v>
      </c>
    </row>
    <row r="46" spans="1:5" x14ac:dyDescent="0.25">
      <c r="A46" s="21" t="s">
        <v>40</v>
      </c>
    </row>
    <row r="47" spans="1:5" x14ac:dyDescent="0.25">
      <c r="A47" s="15" t="s">
        <v>36</v>
      </c>
    </row>
    <row r="48" spans="1:5" x14ac:dyDescent="0.25">
      <c r="A48" s="2" t="s">
        <v>46</v>
      </c>
      <c r="B48" s="19">
        <f>'2кв'!B49</f>
        <v>-2293.4519999999757</v>
      </c>
    </row>
    <row r="49" spans="1:2" ht="27" customHeight="1" x14ac:dyDescent="0.3">
      <c r="A49" s="22" t="s">
        <v>73</v>
      </c>
      <c r="B49" s="20"/>
    </row>
    <row r="50" spans="1:2" x14ac:dyDescent="0.25">
      <c r="A50" s="2" t="s">
        <v>37</v>
      </c>
      <c r="B50" s="20">
        <v>76623.64</v>
      </c>
    </row>
    <row r="51" spans="1:2" ht="27.6" x14ac:dyDescent="0.25">
      <c r="A51" s="35" t="s">
        <v>45</v>
      </c>
      <c r="B51" s="20">
        <f>E31</f>
        <v>81290.452499999985</v>
      </c>
    </row>
    <row r="52" spans="1:2" x14ac:dyDescent="0.25">
      <c r="A52" s="18" t="s">
        <v>38</v>
      </c>
      <c r="B52" s="23">
        <f>B48+B50-B51</f>
        <v>-6960.2644999999611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4" zoomScaleNormal="100" zoomScaleSheetLayoutView="100" workbookViewId="0">
      <selection activeCell="C48" sqref="C48"/>
    </sheetView>
  </sheetViews>
  <sheetFormatPr defaultColWidth="9.109375" defaultRowHeight="13.8" x14ac:dyDescent="0.25"/>
  <cols>
    <col min="1" max="1" width="31.5546875" style="2" customWidth="1"/>
    <col min="2" max="2" width="22.44140625" style="2" customWidth="1"/>
    <col min="3" max="3" width="14.44140625" style="2" customWidth="1"/>
    <col min="4" max="4" width="16.109375" style="2" customWidth="1"/>
    <col min="5" max="5" width="14.109375" style="2" customWidth="1"/>
    <col min="6" max="7" width="9.109375" style="2"/>
    <col min="8" max="8" width="13.44140625" style="2" bestFit="1" customWidth="1"/>
    <col min="9" max="16384" width="9.109375" style="2"/>
  </cols>
  <sheetData>
    <row r="1" spans="1:5" ht="15.6" x14ac:dyDescent="0.25">
      <c r="A1" s="47" t="s">
        <v>11</v>
      </c>
      <c r="B1" s="47"/>
      <c r="C1" s="47"/>
      <c r="D1" s="47"/>
      <c r="E1" s="47"/>
    </row>
    <row r="2" spans="1:5" ht="30.75" customHeight="1" x14ac:dyDescent="0.3">
      <c r="A2" s="48" t="s">
        <v>12</v>
      </c>
      <c r="B2" s="49"/>
      <c r="C2" s="49"/>
      <c r="D2" s="49"/>
      <c r="E2" s="49"/>
    </row>
    <row r="3" spans="1:5" x14ac:dyDescent="0.25">
      <c r="A3" s="62" t="s">
        <v>76</v>
      </c>
      <c r="B3" s="62"/>
      <c r="C3" s="62"/>
      <c r="D3" s="62"/>
      <c r="E3" s="62"/>
    </row>
    <row r="4" spans="1:5" s="1" customFormat="1" ht="15.6" x14ac:dyDescent="0.3">
      <c r="A4" s="63" t="s">
        <v>13</v>
      </c>
      <c r="B4" s="4"/>
      <c r="C4" s="4"/>
      <c r="D4" s="4"/>
      <c r="E4" s="64" t="s">
        <v>77</v>
      </c>
    </row>
    <row r="5" spans="1:5" x14ac:dyDescent="0.25">
      <c r="A5" s="41"/>
      <c r="B5" s="4"/>
      <c r="C5" s="4"/>
      <c r="D5" s="4"/>
      <c r="E5" s="4"/>
    </row>
    <row r="6" spans="1:5" ht="18.75" customHeight="1" x14ac:dyDescent="0.25">
      <c r="A6" s="51" t="s">
        <v>0</v>
      </c>
      <c r="B6" s="51"/>
      <c r="C6" s="51"/>
      <c r="D6" s="51"/>
      <c r="E6" s="51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53" t="s">
        <v>1</v>
      </c>
      <c r="B8" s="53"/>
      <c r="C8" s="53"/>
      <c r="D8" s="53"/>
      <c r="E8" s="53"/>
    </row>
    <row r="9" spans="1:5" ht="17.25" customHeight="1" x14ac:dyDescent="0.25">
      <c r="A9" s="51" t="s">
        <v>41</v>
      </c>
      <c r="B9" s="51"/>
      <c r="C9" s="51"/>
      <c r="D9" s="51"/>
      <c r="E9" s="51"/>
    </row>
    <row r="10" spans="1:5" ht="26.25" customHeight="1" x14ac:dyDescent="0.25">
      <c r="A10" s="54" t="s">
        <v>14</v>
      </c>
      <c r="B10" s="55"/>
      <c r="C10" s="55"/>
      <c r="D10" s="55"/>
      <c r="E10" s="55"/>
    </row>
    <row r="11" spans="1:5" ht="30.75" customHeight="1" x14ac:dyDescent="0.25">
      <c r="A11" s="51" t="s">
        <v>42</v>
      </c>
      <c r="B11" s="51"/>
      <c r="C11" s="51"/>
      <c r="D11" s="51"/>
      <c r="E11" s="51"/>
    </row>
    <row r="12" spans="1:5" ht="16.5" customHeight="1" x14ac:dyDescent="0.25">
      <c r="A12" s="53" t="s">
        <v>15</v>
      </c>
      <c r="B12" s="56"/>
      <c r="C12" s="56"/>
      <c r="D12" s="56"/>
      <c r="E12" s="56"/>
    </row>
    <row r="13" spans="1:5" x14ac:dyDescent="0.25">
      <c r="A13" s="51" t="s">
        <v>28</v>
      </c>
      <c r="B13" s="51"/>
      <c r="C13" s="51"/>
      <c r="D13" s="51"/>
      <c r="E13" s="51"/>
    </row>
    <row r="14" spans="1:5" ht="18" customHeight="1" x14ac:dyDescent="0.25">
      <c r="A14" s="53" t="s">
        <v>2</v>
      </c>
      <c r="B14" s="56"/>
      <c r="C14" s="56"/>
      <c r="D14" s="56"/>
      <c r="E14" s="56"/>
    </row>
    <row r="15" spans="1:5" ht="16.5" customHeight="1" x14ac:dyDescent="0.25">
      <c r="A15" s="51" t="s">
        <v>27</v>
      </c>
      <c r="B15" s="51"/>
      <c r="C15" s="51"/>
      <c r="D15" s="51"/>
      <c r="E15" s="51"/>
    </row>
    <row r="16" spans="1:5" ht="10.199999999999999" customHeight="1" x14ac:dyDescent="0.25">
      <c r="A16" s="53" t="s">
        <v>16</v>
      </c>
      <c r="B16" s="56"/>
      <c r="C16" s="56"/>
      <c r="D16" s="56"/>
      <c r="E16" s="56"/>
    </row>
    <row r="17" spans="1:8" ht="32.4" customHeight="1" x14ac:dyDescent="0.25">
      <c r="A17" s="51" t="s">
        <v>17</v>
      </c>
      <c r="B17" s="51"/>
      <c r="C17" s="51"/>
      <c r="D17" s="51"/>
      <c r="E17" s="51"/>
    </row>
    <row r="18" spans="1:8" ht="57.6" customHeight="1" x14ac:dyDescent="0.25">
      <c r="A18" s="51" t="s">
        <v>43</v>
      </c>
      <c r="B18" s="51"/>
      <c r="C18" s="51"/>
      <c r="D18" s="51"/>
      <c r="E18" s="51"/>
    </row>
    <row r="19" spans="1:8" ht="37.5" customHeight="1" x14ac:dyDescent="0.25">
      <c r="A19" s="52" t="s">
        <v>25</v>
      </c>
      <c r="B19" s="52"/>
      <c r="C19" s="52"/>
      <c r="D19" s="52"/>
      <c r="E19" s="52"/>
    </row>
    <row r="20" spans="1:8" ht="15.75" customHeight="1" x14ac:dyDescent="0.25">
      <c r="A20" s="52"/>
      <c r="B20" s="52"/>
      <c r="C20" s="52"/>
      <c r="D20" s="52"/>
      <c r="E20" s="52"/>
      <c r="F20" s="2">
        <v>1433.1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2" x14ac:dyDescent="0.3">
      <c r="A22" s="24" t="s">
        <v>48</v>
      </c>
      <c r="B22" s="10" t="s">
        <v>35</v>
      </c>
      <c r="C22" s="3" t="s">
        <v>4</v>
      </c>
      <c r="D22" s="3">
        <v>12.87</v>
      </c>
      <c r="E22" s="9">
        <f>D22*F20*G20</f>
        <v>55331.990999999995</v>
      </c>
    </row>
    <row r="23" spans="1:8" ht="69" x14ac:dyDescent="0.25">
      <c r="A23" s="8" t="s">
        <v>57</v>
      </c>
      <c r="B23" s="10" t="s">
        <v>78</v>
      </c>
      <c r="C23" s="3" t="s">
        <v>4</v>
      </c>
      <c r="D23" s="3"/>
      <c r="E23" s="9">
        <f>1587.59*3</f>
        <v>4762.7699999999995</v>
      </c>
    </row>
    <row r="24" spans="1:8" ht="27.6" x14ac:dyDescent="0.25">
      <c r="A24" s="8" t="s">
        <v>22</v>
      </c>
      <c r="B24" s="10" t="s">
        <v>23</v>
      </c>
      <c r="C24" s="3" t="s">
        <v>4</v>
      </c>
      <c r="D24" s="3">
        <v>0</v>
      </c>
      <c r="E24" s="9">
        <v>0</v>
      </c>
    </row>
    <row r="25" spans="1:8" x14ac:dyDescent="0.25">
      <c r="A25" s="8" t="s">
        <v>47</v>
      </c>
      <c r="B25" s="10" t="s">
        <v>26</v>
      </c>
      <c r="C25" s="3" t="s">
        <v>4</v>
      </c>
      <c r="D25" s="3">
        <v>3.43</v>
      </c>
      <c r="E25" s="9">
        <f>D25*F20*G20</f>
        <v>14746.599000000002</v>
      </c>
    </row>
    <row r="26" spans="1:8" x14ac:dyDescent="0.25">
      <c r="A26" s="8" t="s">
        <v>30</v>
      </c>
      <c r="B26" s="10" t="s">
        <v>78</v>
      </c>
      <c r="C26" s="3" t="s">
        <v>32</v>
      </c>
      <c r="D26" s="3"/>
      <c r="E26" s="9">
        <f>2965.92+6.84</f>
        <v>2972.76</v>
      </c>
      <c r="H26" s="16"/>
    </row>
    <row r="27" spans="1:8" ht="27.6" x14ac:dyDescent="0.25">
      <c r="A27" s="65" t="s">
        <v>79</v>
      </c>
      <c r="B27" s="43" t="s">
        <v>81</v>
      </c>
      <c r="C27" s="3" t="s">
        <v>82</v>
      </c>
      <c r="D27" s="45">
        <v>8</v>
      </c>
      <c r="E27" s="9">
        <f>D27*206.95</f>
        <v>1655.6</v>
      </c>
      <c r="H27" s="16"/>
    </row>
    <row r="28" spans="1:8" x14ac:dyDescent="0.25">
      <c r="A28" s="38" t="s">
        <v>80</v>
      </c>
      <c r="B28" s="43" t="s">
        <v>81</v>
      </c>
      <c r="C28" s="3" t="s">
        <v>82</v>
      </c>
      <c r="D28" s="43">
        <v>6</v>
      </c>
      <c r="E28" s="9">
        <f>D28*206.95</f>
        <v>1241.6999999999998</v>
      </c>
      <c r="H28" s="16"/>
    </row>
    <row r="29" spans="1:8" s="15" customFormat="1" x14ac:dyDescent="0.25">
      <c r="A29" s="11" t="s">
        <v>33</v>
      </c>
      <c r="B29" s="12"/>
      <c r="C29" s="13"/>
      <c r="D29" s="13"/>
      <c r="E29" s="14">
        <f>SUM(E22:E28)</f>
        <v>80711.419999999984</v>
      </c>
      <c r="H29" s="17"/>
    </row>
    <row r="31" spans="1:8" ht="30.75" customHeight="1" x14ac:dyDescent="0.25">
      <c r="A31" s="61" t="s">
        <v>104</v>
      </c>
      <c r="B31" s="61"/>
      <c r="C31" s="61"/>
      <c r="D31" s="61"/>
      <c r="E31" s="61"/>
    </row>
    <row r="32" spans="1:8" ht="25.2" customHeight="1" x14ac:dyDescent="0.25">
      <c r="A32" s="51" t="s">
        <v>21</v>
      </c>
      <c r="B32" s="51"/>
      <c r="C32" s="51"/>
      <c r="D32" s="51"/>
      <c r="E32" s="51"/>
    </row>
    <row r="33" spans="1:5" x14ac:dyDescent="0.25">
      <c r="A33" s="51" t="s">
        <v>20</v>
      </c>
      <c r="B33" s="51"/>
      <c r="C33" s="51"/>
      <c r="D33" s="51"/>
      <c r="E33" s="51"/>
    </row>
    <row r="34" spans="1:5" ht="36.75" customHeight="1" x14ac:dyDescent="0.25">
      <c r="A34" s="51" t="s">
        <v>34</v>
      </c>
      <c r="B34" s="51"/>
      <c r="C34" s="51"/>
      <c r="D34" s="51"/>
      <c r="E34" s="51"/>
    </row>
    <row r="35" spans="1:5" x14ac:dyDescent="0.25">
      <c r="A35" s="51" t="s">
        <v>18</v>
      </c>
      <c r="B35" s="51"/>
      <c r="C35" s="51"/>
      <c r="D35" s="51"/>
      <c r="E35" s="51"/>
    </row>
    <row r="36" spans="1:5" x14ac:dyDescent="0.25">
      <c r="A36" s="58" t="s">
        <v>5</v>
      </c>
      <c r="B36" s="58"/>
      <c r="C36" s="58"/>
      <c r="D36" s="58"/>
      <c r="E36" s="58"/>
    </row>
    <row r="37" spans="1:5" x14ac:dyDescent="0.25">
      <c r="A37" s="51" t="s">
        <v>18</v>
      </c>
      <c r="B37" s="51"/>
      <c r="C37" s="51"/>
      <c r="D37" s="51"/>
      <c r="E37" s="51"/>
    </row>
    <row r="38" spans="1:5" x14ac:dyDescent="0.25">
      <c r="A38" s="59" t="s">
        <v>29</v>
      </c>
      <c r="B38" s="59"/>
      <c r="C38" s="59"/>
      <c r="D38" s="59"/>
      <c r="E38" s="6"/>
    </row>
    <row r="39" spans="1:5" x14ac:dyDescent="0.25">
      <c r="B39" s="57" t="s">
        <v>19</v>
      </c>
      <c r="C39" s="57"/>
      <c r="D39" s="57"/>
      <c r="E39" s="7" t="s">
        <v>6</v>
      </c>
    </row>
    <row r="40" spans="1:5" x14ac:dyDescent="0.25">
      <c r="A40" s="40"/>
      <c r="B40" s="40"/>
      <c r="C40" s="40"/>
      <c r="D40" s="40"/>
      <c r="E40" s="40"/>
    </row>
    <row r="41" spans="1:5" x14ac:dyDescent="0.25">
      <c r="A41" s="60" t="s">
        <v>44</v>
      </c>
      <c r="B41" s="60"/>
      <c r="C41" s="60"/>
      <c r="D41" s="60"/>
      <c r="E41" s="6"/>
    </row>
    <row r="42" spans="1:5" x14ac:dyDescent="0.25">
      <c r="B42" s="57" t="s">
        <v>19</v>
      </c>
      <c r="C42" s="57"/>
      <c r="D42" s="57"/>
      <c r="E42" s="7" t="s">
        <v>6</v>
      </c>
    </row>
    <row r="44" spans="1:5" x14ac:dyDescent="0.25">
      <c r="A44" s="21" t="s">
        <v>40</v>
      </c>
    </row>
    <row r="45" spans="1:5" x14ac:dyDescent="0.25">
      <c r="A45" s="15" t="s">
        <v>36</v>
      </c>
    </row>
    <row r="46" spans="1:5" x14ac:dyDescent="0.25">
      <c r="A46" s="2" t="s">
        <v>46</v>
      </c>
      <c r="B46" s="19">
        <f>'3кв'!B52</f>
        <v>-6960.2644999999611</v>
      </c>
    </row>
    <row r="47" spans="1:5" ht="27" customHeight="1" x14ac:dyDescent="0.3">
      <c r="A47" s="22" t="s">
        <v>73</v>
      </c>
      <c r="B47" s="20"/>
    </row>
    <row r="48" spans="1:5" x14ac:dyDescent="0.25">
      <c r="A48" s="2" t="s">
        <v>37</v>
      </c>
      <c r="B48" s="20">
        <v>80948.91</v>
      </c>
    </row>
    <row r="49" spans="1:2" ht="27.6" x14ac:dyDescent="0.25">
      <c r="A49" s="39" t="s">
        <v>45</v>
      </c>
      <c r="B49" s="20">
        <f>E29</f>
        <v>80711.419999999984</v>
      </c>
    </row>
    <row r="50" spans="1:2" x14ac:dyDescent="0.25">
      <c r="A50" s="18" t="s">
        <v>38</v>
      </c>
      <c r="B50" s="23">
        <f>B46+B48-B49</f>
        <v>-6722.7744999999413</v>
      </c>
    </row>
  </sheetData>
  <mergeCells count="29">
    <mergeCell ref="A36:E36"/>
    <mergeCell ref="A37:E37"/>
    <mergeCell ref="A38:D38"/>
    <mergeCell ref="B39:D39"/>
    <mergeCell ref="A41:D41"/>
    <mergeCell ref="B42:D42"/>
    <mergeCell ref="A20:E20"/>
    <mergeCell ref="A31:E31"/>
    <mergeCell ref="A32:E32"/>
    <mergeCell ref="A33:E33"/>
    <mergeCell ref="A34:E34"/>
    <mergeCell ref="A35:E35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C20" sqref="C20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66" t="s">
        <v>83</v>
      </c>
      <c r="B1" s="66"/>
      <c r="C1" s="66"/>
      <c r="D1" s="67"/>
    </row>
    <row r="2" spans="1:5" ht="15.6" x14ac:dyDescent="0.3">
      <c r="A2" s="68" t="s">
        <v>84</v>
      </c>
      <c r="B2" s="68"/>
      <c r="C2" s="68"/>
      <c r="D2" s="1"/>
    </row>
    <row r="3" spans="1:5" ht="15.6" x14ac:dyDescent="0.3">
      <c r="A3" s="68" t="s">
        <v>85</v>
      </c>
      <c r="B3" s="68"/>
      <c r="C3" s="68"/>
      <c r="D3" s="1"/>
    </row>
    <row r="4" spans="1:5" ht="15.6" x14ac:dyDescent="0.3">
      <c r="A4" s="66" t="s">
        <v>101</v>
      </c>
      <c r="B4" s="66"/>
      <c r="C4" s="66"/>
      <c r="D4" s="67"/>
    </row>
    <row r="5" spans="1:5" ht="15.6" x14ac:dyDescent="0.3">
      <c r="A5" s="69"/>
      <c r="B5" s="69"/>
      <c r="C5" s="69"/>
      <c r="D5" s="1"/>
    </row>
    <row r="6" spans="1:5" ht="15.6" x14ac:dyDescent="0.3">
      <c r="A6" s="1"/>
      <c r="B6" s="70" t="s">
        <v>86</v>
      </c>
      <c r="C6" s="71">
        <f>'1кв'!B45</f>
        <v>-13474.96</v>
      </c>
      <c r="D6" s="72"/>
    </row>
    <row r="7" spans="1:5" ht="15.6" x14ac:dyDescent="0.3">
      <c r="A7" s="1"/>
      <c r="B7" s="70" t="s">
        <v>102</v>
      </c>
      <c r="C7" s="71"/>
      <c r="D7" s="72"/>
    </row>
    <row r="8" spans="1:5" ht="15.6" x14ac:dyDescent="0.3">
      <c r="A8" s="73" t="s">
        <v>87</v>
      </c>
      <c r="B8" s="70" t="s">
        <v>88</v>
      </c>
      <c r="C8" s="74">
        <f>'1кв'!B47+'2кв'!B47+'3кв'!B50+'4кв'!B48</f>
        <v>308043.57000000007</v>
      </c>
      <c r="D8" s="75"/>
    </row>
    <row r="9" spans="1:5" ht="15.6" x14ac:dyDescent="0.3">
      <c r="A9" s="30"/>
      <c r="B9" s="70" t="s">
        <v>89</v>
      </c>
      <c r="C9" s="76">
        <f>SUM(C8:C8)</f>
        <v>308043.57000000007</v>
      </c>
      <c r="D9" s="72"/>
    </row>
    <row r="10" spans="1:5" ht="15.6" x14ac:dyDescent="0.3">
      <c r="A10" s="1"/>
      <c r="B10" s="77"/>
      <c r="C10" s="77"/>
      <c r="D10" s="78"/>
    </row>
    <row r="11" spans="1:5" ht="15.6" x14ac:dyDescent="0.3">
      <c r="A11" s="1" t="s">
        <v>90</v>
      </c>
      <c r="B11" s="24" t="s">
        <v>91</v>
      </c>
      <c r="C11" s="79">
        <f>'1кв'!E22+'2кв'!E22+'3кв'!E22+'4кв'!E22</f>
        <v>215308.94399999996</v>
      </c>
      <c r="D11" s="78"/>
    </row>
    <row r="12" spans="1:5" ht="41.4" x14ac:dyDescent="0.3">
      <c r="A12" s="1"/>
      <c r="B12" s="8" t="s">
        <v>57</v>
      </c>
      <c r="C12" s="79">
        <f>'1кв'!E23+'2кв'!E23+'3кв'!E23+'4кв'!E23</f>
        <v>14634.869999999999</v>
      </c>
      <c r="D12" s="78"/>
      <c r="E12" s="80"/>
    </row>
    <row r="13" spans="1:5" ht="15.6" x14ac:dyDescent="0.3">
      <c r="B13" s="8" t="s">
        <v>22</v>
      </c>
      <c r="C13" s="79">
        <f>'1кв'!E24+'2кв'!E24+'3кв'!E24+'4кв'!E24</f>
        <v>761.81</v>
      </c>
      <c r="D13" s="78"/>
    </row>
    <row r="14" spans="1:5" ht="15.6" x14ac:dyDescent="0.3">
      <c r="A14" s="1"/>
      <c r="B14" s="8" t="s">
        <v>47</v>
      </c>
      <c r="C14" s="79">
        <f>'1кв'!E25+'2кв'!E25+'3кв'!E25+'4кв'!E25</f>
        <v>57868.578000000001</v>
      </c>
      <c r="D14" s="78"/>
    </row>
    <row r="15" spans="1:5" ht="15.6" x14ac:dyDescent="0.3">
      <c r="A15" s="1"/>
      <c r="B15" s="8" t="s">
        <v>30</v>
      </c>
      <c r="C15" s="79">
        <f>'1кв'!E26+'2кв'!E26+'3кв'!E26+'4кв'!E26</f>
        <v>5754.91</v>
      </c>
      <c r="D15" s="78"/>
    </row>
    <row r="16" spans="1:5" ht="15.6" x14ac:dyDescent="0.3">
      <c r="A16" s="1"/>
      <c r="B16" s="81" t="s">
        <v>103</v>
      </c>
      <c r="C16" s="82">
        <f>14.75*206.95+4.3*197.1</f>
        <v>3900.0424999999996</v>
      </c>
      <c r="D16" s="78"/>
    </row>
    <row r="17" spans="1:5" ht="15.6" x14ac:dyDescent="0.3">
      <c r="A17" s="1"/>
      <c r="B17" s="83" t="s">
        <v>92</v>
      </c>
      <c r="C17" s="82">
        <f>SUM(C18:C19)</f>
        <v>3062.23</v>
      </c>
      <c r="D17" s="78"/>
    </row>
    <row r="18" spans="1:5" ht="15.6" x14ac:dyDescent="0.3">
      <c r="A18" s="1"/>
      <c r="B18" s="8" t="s">
        <v>74</v>
      </c>
      <c r="C18" s="9">
        <v>1096.8</v>
      </c>
      <c r="D18" s="78"/>
    </row>
    <row r="19" spans="1:5" ht="15.6" x14ac:dyDescent="0.3">
      <c r="A19" s="1"/>
      <c r="B19" s="87" t="s">
        <v>68</v>
      </c>
      <c r="C19" s="9">
        <v>1965.43</v>
      </c>
      <c r="D19" s="78"/>
    </row>
    <row r="20" spans="1:5" ht="15.6" x14ac:dyDescent="0.3">
      <c r="A20" s="1"/>
      <c r="B20" s="84" t="s">
        <v>93</v>
      </c>
      <c r="C20" s="85">
        <f>SUM(C11:C17)</f>
        <v>301291.38449999987</v>
      </c>
      <c r="D20" s="78"/>
      <c r="E20" s="80"/>
    </row>
    <row r="21" spans="1:5" ht="15.6" x14ac:dyDescent="0.3">
      <c r="A21" s="1"/>
      <c r="B21" s="86" t="s">
        <v>94</v>
      </c>
      <c r="C21" s="85">
        <f>C6+C9-C20</f>
        <v>-6722.7744999998249</v>
      </c>
      <c r="D21" s="78"/>
    </row>
    <row r="22" spans="1:5" ht="15.6" x14ac:dyDescent="0.3">
      <c r="A22" s="1"/>
      <c r="B22" s="73"/>
      <c r="C22" s="73"/>
      <c r="D22" s="78"/>
    </row>
    <row r="23" spans="1:5" ht="15.6" x14ac:dyDescent="0.3">
      <c r="A23" s="1"/>
      <c r="B23" s="73"/>
      <c r="C23" s="73"/>
      <c r="D23" s="78"/>
    </row>
    <row r="24" spans="1:5" ht="15.6" x14ac:dyDescent="0.3">
      <c r="A24" s="1"/>
      <c r="B24" s="73"/>
      <c r="C24" s="73"/>
      <c r="D24" s="78"/>
    </row>
    <row r="25" spans="1:5" ht="15.6" x14ac:dyDescent="0.3">
      <c r="A25" s="73" t="s">
        <v>95</v>
      </c>
      <c r="C25" s="73"/>
      <c r="D25" s="78"/>
    </row>
    <row r="26" spans="1:5" ht="15.6" x14ac:dyDescent="0.3">
      <c r="A26" s="1"/>
      <c r="B26" s="73"/>
      <c r="C26" s="73"/>
      <c r="D26" s="78"/>
    </row>
    <row r="27" spans="1:5" ht="15.6" x14ac:dyDescent="0.3">
      <c r="A27" s="1"/>
      <c r="B27" s="73"/>
      <c r="C27" s="73"/>
      <c r="D27" s="78"/>
    </row>
    <row r="28" spans="1:5" ht="15.6" x14ac:dyDescent="0.3">
      <c r="A28" s="1" t="s">
        <v>96</v>
      </c>
      <c r="B28" s="73" t="s">
        <v>97</v>
      </c>
      <c r="C28" s="73"/>
      <c r="D28" s="78"/>
    </row>
    <row r="29" spans="1:5" ht="15.6" x14ac:dyDescent="0.3">
      <c r="A29" s="1"/>
      <c r="B29" s="73" t="s">
        <v>98</v>
      </c>
      <c r="C29" s="73"/>
      <c r="D29" s="78"/>
    </row>
    <row r="30" spans="1:5" ht="15.6" x14ac:dyDescent="0.3">
      <c r="A30" s="1"/>
      <c r="B30" s="73" t="s">
        <v>99</v>
      </c>
      <c r="C30" s="73"/>
      <c r="D30" s="78"/>
    </row>
    <row r="31" spans="1:5" ht="15.6" x14ac:dyDescent="0.3">
      <c r="A31" s="1"/>
      <c r="B31" s="73"/>
      <c r="C31" s="73"/>
      <c r="D31" s="78"/>
    </row>
    <row r="32" spans="1:5" ht="15.6" x14ac:dyDescent="0.3">
      <c r="A32" s="1"/>
      <c r="B32" s="73"/>
      <c r="C32" s="73"/>
      <c r="D32" s="78"/>
    </row>
    <row r="33" spans="1:4" ht="15.6" x14ac:dyDescent="0.3">
      <c r="A33" s="69" t="s">
        <v>100</v>
      </c>
      <c r="B33" s="69"/>
      <c r="C33" s="69"/>
      <c r="D33" s="78"/>
    </row>
    <row r="34" spans="1:4" ht="15.6" x14ac:dyDescent="0.3">
      <c r="A34" s="1"/>
      <c r="B34" s="73"/>
      <c r="C34" s="73"/>
      <c r="D34" s="78"/>
    </row>
    <row r="35" spans="1:4" ht="15.6" x14ac:dyDescent="0.3">
      <c r="A35" s="1"/>
      <c r="B35" s="73"/>
      <c r="C35" s="73"/>
      <c r="D35" s="78"/>
    </row>
    <row r="36" spans="1:4" ht="15.6" x14ac:dyDescent="0.3">
      <c r="A36" s="1"/>
      <c r="B36" s="73"/>
      <c r="C36" s="73"/>
      <c r="D36" s="78"/>
    </row>
    <row r="37" spans="1:4" ht="15.6" x14ac:dyDescent="0.3">
      <c r="A37" s="1"/>
      <c r="B37" s="73"/>
      <c r="C37" s="73"/>
      <c r="D37" s="78"/>
    </row>
  </sheetData>
  <mergeCells count="7">
    <mergeCell ref="A33:C33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2021-03-11T11:29:13Z</dcterms:modified>
</cp:coreProperties>
</file>