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8" windowWidth="14808" windowHeight="7956" activeTab="4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'1кв'!$A$1:$E$58</definedName>
    <definedName name="_xlnm.Print_Area" localSheetId="1">'2кв'!$A$1:$E$52</definedName>
    <definedName name="_xlnm.Print_Area" localSheetId="2">'3кв'!$A$1:$E$56</definedName>
    <definedName name="_xlnm.Print_Area" localSheetId="3">'4кв'!$A$1:$E$55</definedName>
    <definedName name="_xlnm.Print_Area" localSheetId="4">отчет!$A$1:$C$37</definedName>
  </definedNames>
  <calcPr calcId="145621"/>
</workbook>
</file>

<file path=xl/calcChain.xml><?xml version="1.0" encoding="utf-8"?>
<calcChain xmlns="http://schemas.openxmlformats.org/spreadsheetml/2006/main">
  <c r="C24" i="18" l="1"/>
  <c r="C27" i="18"/>
  <c r="C26" i="18"/>
  <c r="D35" i="14"/>
  <c r="E27" i="17"/>
  <c r="C20" i="18"/>
  <c r="C21" i="18"/>
  <c r="C22" i="18"/>
  <c r="C23" i="18"/>
  <c r="C18" i="18"/>
  <c r="C19" i="18"/>
  <c r="C17" i="18"/>
  <c r="C16" i="18"/>
  <c r="C13" i="18"/>
  <c r="C12" i="18"/>
  <c r="C6" i="18"/>
  <c r="C25" i="18"/>
  <c r="E28" i="17"/>
  <c r="B50" i="17"/>
  <c r="E30" i="17"/>
  <c r="E23" i="17"/>
  <c r="E21" i="17"/>
  <c r="E20" i="17"/>
  <c r="C28" i="18" l="1"/>
  <c r="C14" i="18"/>
  <c r="E31" i="17"/>
  <c r="B54" i="17" s="1"/>
  <c r="B55" i="17" s="1"/>
  <c r="B51" i="16"/>
  <c r="E32" i="16"/>
  <c r="C29" i="18" l="1"/>
  <c r="E30" i="16"/>
  <c r="E31" i="16"/>
  <c r="E29" i="16"/>
  <c r="E23" i="16"/>
  <c r="E21" i="16"/>
  <c r="E20" i="16"/>
  <c r="B55" i="16" l="1"/>
  <c r="B56" i="16" s="1"/>
  <c r="B52" i="15"/>
  <c r="B47" i="15" l="1"/>
  <c r="E21" i="15"/>
  <c r="E23" i="15"/>
  <c r="D20" i="15"/>
  <c r="E20" i="15" s="1"/>
  <c r="E28" i="15" l="1"/>
  <c r="B51" i="15" s="1"/>
  <c r="E35" i="14"/>
  <c r="E29" i="14"/>
  <c r="E30" i="14"/>
  <c r="E31" i="14"/>
  <c r="E32" i="14"/>
  <c r="E33" i="14"/>
  <c r="E34" i="14"/>
  <c r="E28" i="14"/>
  <c r="D20" i="14" l="1"/>
  <c r="E23" i="14" l="1"/>
  <c r="E20" i="14"/>
  <c r="B57" i="14" s="1"/>
  <c r="B58" i="14" l="1"/>
</calcChain>
</file>

<file path=xl/sharedStrings.xml><?xml version="1.0" encoding="utf-8"?>
<sst xmlns="http://schemas.openxmlformats.org/spreadsheetml/2006/main" count="348" uniqueCount="124">
  <si>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</si>
  <si>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</si>
  <si>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</si>
  <si>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</si>
  <si>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</si>
  <si>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</si>
  <si>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</si>
  <si>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</si>
  <si>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</si>
  <si>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</si>
  <si>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</si>
  <si>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</si>
  <si>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</si>
  <si>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</si>
  <si>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</si>
  <si>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</si>
  <si>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</si>
  <si>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</si>
  <si>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</si>
  <si>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</si>
  <si>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г. Россошь, ул. Василевского, д. 4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</si>
  <si>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№11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</si>
  <si>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Василевского</t>
    </r>
  </si>
  <si>
    <t>постоянно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</si>
  <si>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</si>
  <si>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</si>
  <si>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</si>
  <si>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</si>
  <si>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</si>
  <si>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</si>
  <si>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</si>
  <si>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</si>
  <si>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</si>
  <si>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</si>
  <si>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</si>
  <si>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 xml:space="preserve">Наименование вида работы (услуги)
</t>
  </si>
  <si>
    <t xml:space="preserve">Стоимость /
сметная стоимость  выполненной работы (оказанной услуги) за единицу
</t>
  </si>
  <si>
    <t>Общая площадь квартир - 1781,6 м2</t>
  </si>
  <si>
    <t xml:space="preserve">Расходы по содержанию и тек.ремонту </t>
  </si>
  <si>
    <t>ч/час</t>
  </si>
  <si>
    <t>Остаток на начало  квартала</t>
  </si>
  <si>
    <t>определена приложением № 9 к договору №9 от 01.04.2015 г.</t>
  </si>
  <si>
    <t xml:space="preserve">Расходы по управлению МКД </t>
  </si>
  <si>
    <t>ОДН по ХВС</t>
  </si>
  <si>
    <t>ОДН по электроэнергии</t>
  </si>
  <si>
    <t>ОДН по водоотведению</t>
  </si>
  <si>
    <t xml:space="preserve">именуемый в дальнейшем "Заказчик", в лице </t>
  </si>
  <si>
    <t>Уборка мусора в подвале</t>
  </si>
  <si>
    <t>февраль</t>
  </si>
  <si>
    <t>являющегося собственником квартиры №     , находящейся в данном многоквартирном доме, действующего на основании протокола общего собрания собственников №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</si>
  <si>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МКД</t>
    </r>
  </si>
  <si>
    <t>Услуги по содержанию многоквартирного дома</t>
  </si>
  <si>
    <t>за  1 квартал 2020г.</t>
  </si>
  <si>
    <t>"31" 03 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</si>
  <si>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</si>
  <si>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</si>
  <si>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Опиловка деревьев</t>
  </si>
  <si>
    <t>Прочистка водосточной канавы</t>
  </si>
  <si>
    <t>Смазка кодового замка,регулировка доводчика</t>
  </si>
  <si>
    <t>Ремонт пола в подъезде</t>
  </si>
  <si>
    <t>Утепление труб отопления в подвале</t>
  </si>
  <si>
    <t>январь</t>
  </si>
  <si>
    <t>март</t>
  </si>
  <si>
    <t>Ремонт информ.стенда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</si>
  <si>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сто девять тысяч двести девяносто пять рублей 63 копейки</t>
    </r>
  </si>
  <si>
    <t>Предъявлено населению 96889,05</t>
  </si>
  <si>
    <t>за 2 квартал 2020 года</t>
  </si>
  <si>
    <t>"30" 06 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</si>
  <si>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</si>
  <si>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</si>
  <si>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 xml:space="preserve">           2. Всего за период с "01" 04 2020 г. по "30" 06 2020 г. выполнено работ (оказано услуг) на общую сумму девяносто восемь тысяч восемьсот шестьдесят четыре рубля 17 копеек</t>
  </si>
  <si>
    <t>Предъявлено населению 98100,31</t>
  </si>
  <si>
    <t>оплачено по дог.адм.1,2 кв.</t>
  </si>
  <si>
    <t>за 3 квартал 2020 года</t>
  </si>
  <si>
    <t>"30" 09  2020 г.</t>
  </si>
  <si>
    <t>3 квартал</t>
  </si>
  <si>
    <t>ремонт штукатурки стыков</t>
  </si>
  <si>
    <t>замена участка магистрали отопления в подвале</t>
  </si>
  <si>
    <t>замена замка вход в подвал</t>
  </si>
  <si>
    <t>август</t>
  </si>
  <si>
    <t>сентябрь</t>
  </si>
  <si>
    <t>Предъявлено населению 103774,39</t>
  </si>
  <si>
    <t>оплачено по дог.адм.3кв.</t>
  </si>
  <si>
    <t>Поверка ОПУ ТЭ</t>
  </si>
  <si>
    <t xml:space="preserve">           2. Всего за период с "01" 07 2020 г. по "30" 09 2020 г. выполнено работ (оказано услуг) на общую сумму сто восемнадцать тысяч семьсот девяносто три рубля 76 копеек</t>
  </si>
  <si>
    <t>за 4 квартал 2020 года</t>
  </si>
  <si>
    <t>"31" 12 2020 г.</t>
  </si>
  <si>
    <t>замена крана отопления (кв.19)</t>
  </si>
  <si>
    <t>Замена трансформаторов тока (смета)</t>
  </si>
  <si>
    <t>Замена трубы ХВС в подвале</t>
  </si>
  <si>
    <t>октябрь</t>
  </si>
  <si>
    <t>декабрь</t>
  </si>
  <si>
    <t>4 квартал</t>
  </si>
  <si>
    <t>Предъявлено населению 108364,03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</si>
  <si>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</si>
  <si>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</si>
  <si>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</si>
  <si>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</si>
  <si>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</si>
  <si>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 xml:space="preserve"> в том числе начислено:</t>
  </si>
  <si>
    <t>Оплачено в текущем периоде по квитанциям</t>
  </si>
  <si>
    <t>Итого доходов</t>
  </si>
  <si>
    <t>Расходы:</t>
  </si>
  <si>
    <t xml:space="preserve">Услуги по содержанию многоквартирного дома </t>
  </si>
  <si>
    <t xml:space="preserve">холодная вода на СОИ  </t>
  </si>
  <si>
    <t xml:space="preserve">электроэнергия на СОИ  </t>
  </si>
  <si>
    <t xml:space="preserve">водоотведение на СОИ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</si>
  <si>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</si>
  <si>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</si>
  <si>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</si>
  <si>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</si>
  <si>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</si>
  <si>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</si>
  <si>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</si>
  <si>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Председатель совета дома_____________________________________________</t>
  </si>
  <si>
    <t>по ж.д. ул.Василевского, д.4</t>
  </si>
  <si>
    <t>Начислено всего 407127,78</t>
  </si>
  <si>
    <t>холодная вода на СОИ  - 21737,43</t>
  </si>
  <si>
    <t>электроэнергия на СОИ -9724,2</t>
  </si>
  <si>
    <t>водоотведение на СОИ - 3271,14</t>
  </si>
  <si>
    <t>Оплачено по дог.администрации</t>
  </si>
  <si>
    <t>Непредвиденные работы 97 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</si>
  <si>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двенадцать тысяч четыреста шестьдесят восемь рублей 25 копеек</t>
    </r>
  </si>
  <si>
    <t>Перечень предлагаемых работ на 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</si>
</sst>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0" borderId="0" xfId="1" applyFont="1"/>
    <xf numFmtId="43" fontId="8" fillId="0" borderId="0" xfId="0" applyNumberFormat="1" applyFont="1"/>
    <xf numFmtId="0" fontId="4" fillId="2" borderId="4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164" fontId="8" fillId="0" borderId="0" xfId="1" applyNumberFormat="1" applyFont="1"/>
    <xf numFmtId="0" fontId="12" fillId="0" borderId="0" xfId="0" applyFont="1"/>
    <xf numFmtId="4" fontId="8" fillId="0" borderId="0" xfId="0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13" fillId="0" borderId="5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8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13" fillId="0" borderId="0" xfId="0" applyFont="1"/>
    <xf numFmtId="0" fontId="13" fillId="0" borderId="1" xfId="0" applyFont="1" applyBorder="1"/>
    <xf numFmtId="0" fontId="13" fillId="0" borderId="12" xfId="0" applyFont="1" applyBorder="1" applyAlignment="1">
      <alignment wrapText="1"/>
    </xf>
    <xf numFmtId="0" fontId="13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1" xfId="0" applyNumberFormat="1" applyFont="1" applyBorder="1"/>
    <xf numFmtId="165" fontId="11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vertical="center" wrapText="1"/>
    </xf>
    <xf numFmtId="165" fontId="16" fillId="0" borderId="1" xfId="0" applyNumberFormat="1" applyFont="1" applyBorder="1" applyAlignment="1">
      <alignment horizontal="center"/>
    </xf>
    <xf numFmtId="164" fontId="4" fillId="0" borderId="0" xfId="1" applyNumberFormat="1" applyFont="1" applyBorder="1"/>
    <xf numFmtId="49" fontId="2" fillId="0" borderId="1" xfId="0" applyNumberFormat="1" applyFont="1" applyBorder="1" applyAlignment="1"/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left"/>
    </xf>
    <xf numFmtId="165" fontId="11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16" fillId="0" borderId="1" xfId="0" applyFont="1" applyBorder="1"/>
    <xf numFmtId="43" fontId="0" fillId="0" borderId="0" xfId="0" applyNumberFormat="1"/>
    <xf numFmtId="0" fontId="2" fillId="0" borderId="14" xfId="0" applyFont="1" applyBorder="1" applyAlignment="1">
      <alignment vertical="center" wrapText="1"/>
    </xf>
    <xf numFmtId="49" fontId="2" fillId="0" borderId="14" xfId="0" applyNumberFormat="1" applyFont="1" applyBorder="1" applyAlignment="1">
      <alignment vertical="center" wrapText="1"/>
    </xf>
    <xf numFmtId="2" fontId="2" fillId="0" borderId="1" xfId="1" applyNumberFormat="1" applyFont="1" applyBorder="1" applyAlignment="1">
      <alignment horizontal="center"/>
    </xf>
    <xf numFmtId="49" fontId="2" fillId="0" borderId="1" xfId="0" applyNumberFormat="1" applyFont="1" applyBorder="1" applyAlignment="1">
      <alignment vertical="center" wrapText="1"/>
    </xf>
    <xf numFmtId="43" fontId="2" fillId="0" borderId="14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left"/>
    </xf>
    <xf numFmtId="0" fontId="3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BreakPreview" topLeftCell="A25" zoomScaleNormal="100" zoomScaleSheetLayoutView="100" workbookViewId="0">
      <selection activeCell="D36" sqref="D36"/>
    </sheetView>
  </sheetViews>
  <sheetFormatPr defaultColWidth="9.109375" defaultRowHeight="13.8" x14ac:dyDescent="0.25"/>
  <cols>
    <col min="1" max="1" width="35.33203125" style="2" customWidth="1"/>
    <col min="2" max="2" width="20.33203125" style="2" customWidth="1"/>
    <col min="3" max="3" width="14.109375" style="2" customWidth="1"/>
    <col min="4" max="4" width="13.44140625" style="2" customWidth="1"/>
    <col min="5" max="5" width="14.109375" style="2" customWidth="1"/>
    <col min="6" max="7" width="9.109375" style="2"/>
    <col min="8" max="8" width="13.44140625" style="2" bestFit="1" customWidth="1"/>
    <col min="9" max="16384" width="9.109375" style="2"/>
  </cols>
  <sheetData>
    <row r="1" spans="1:5" ht="15.6" x14ac:dyDescent="0.25">
      <c r="A1" s="66" t="s">
        <v>9</v>
      </c>
      <c r="B1" s="66"/>
      <c r="C1" s="66"/>
      <c r="D1" s="66"/>
      <c r="E1" s="66"/>
    </row>
    <row r="2" spans="1:5" ht="28.2" customHeight="1" x14ac:dyDescent="0.3">
      <c r="A2" s="67" t="s">
        <v>10</v>
      </c>
      <c r="B2" s="68"/>
      <c r="C2" s="68"/>
      <c r="D2" s="68"/>
      <c r="E2" s="68"/>
    </row>
    <row r="3" spans="1:5" ht="15.6" x14ac:dyDescent="0.3">
      <c r="A3" s="67" t="s">
        <v>52</v>
      </c>
      <c r="B3" s="67"/>
      <c r="C3" s="67"/>
      <c r="D3" s="67"/>
      <c r="E3" s="67"/>
    </row>
    <row r="4" spans="1:5" s="1" customFormat="1" ht="15.6" customHeight="1" x14ac:dyDescent="0.3">
      <c r="A4" s="5" t="s">
        <v>11</v>
      </c>
      <c r="B4" s="33"/>
      <c r="C4" s="33"/>
      <c r="D4" s="69" t="s">
        <v>53</v>
      </c>
      <c r="E4" s="69"/>
    </row>
    <row r="5" spans="1:5" x14ac:dyDescent="0.25">
      <c r="A5" s="32"/>
      <c r="B5" s="4"/>
      <c r="C5" s="4"/>
      <c r="D5" s="4"/>
      <c r="E5" s="4"/>
    </row>
    <row r="6" spans="1:5" ht="18" customHeight="1" x14ac:dyDescent="0.25">
      <c r="A6" s="57" t="s">
        <v>0</v>
      </c>
      <c r="B6" s="57"/>
      <c r="C6" s="57"/>
      <c r="D6" s="57"/>
      <c r="E6" s="57"/>
    </row>
    <row r="7" spans="1:5" ht="21.75" customHeight="1" x14ac:dyDescent="0.25">
      <c r="A7" s="70" t="s">
        <v>20</v>
      </c>
      <c r="B7" s="70"/>
      <c r="C7" s="70"/>
      <c r="D7" s="70"/>
      <c r="E7" s="70"/>
    </row>
    <row r="8" spans="1:5" x14ac:dyDescent="0.25">
      <c r="A8" s="63" t="s">
        <v>1</v>
      </c>
      <c r="B8" s="63"/>
      <c r="C8" s="63"/>
      <c r="D8" s="63"/>
      <c r="E8" s="63"/>
    </row>
    <row r="9" spans="1:5" ht="17.25" customHeight="1" x14ac:dyDescent="0.25">
      <c r="A9" s="71" t="s">
        <v>46</v>
      </c>
      <c r="B9" s="71"/>
      <c r="C9" s="71"/>
      <c r="D9" s="71"/>
      <c r="E9" s="71"/>
    </row>
    <row r="10" spans="1:5" ht="31.5" customHeight="1" x14ac:dyDescent="0.25">
      <c r="A10" s="72" t="s">
        <v>49</v>
      </c>
      <c r="B10" s="72"/>
      <c r="C10" s="72"/>
      <c r="D10" s="72"/>
      <c r="E10" s="72"/>
    </row>
    <row r="11" spans="1:5" ht="18.75" customHeight="1" x14ac:dyDescent="0.25">
      <c r="A11" s="57" t="s">
        <v>24</v>
      </c>
      <c r="B11" s="57"/>
      <c r="C11" s="57"/>
      <c r="D11" s="57"/>
      <c r="E11" s="57"/>
    </row>
    <row r="12" spans="1:5" ht="18" customHeight="1" x14ac:dyDescent="0.25">
      <c r="A12" s="63" t="s">
        <v>2</v>
      </c>
      <c r="B12" s="64"/>
      <c r="C12" s="64"/>
      <c r="D12" s="64"/>
      <c r="E12" s="64"/>
    </row>
    <row r="13" spans="1:5" x14ac:dyDescent="0.25">
      <c r="A13" s="57" t="s">
        <v>25</v>
      </c>
      <c r="B13" s="57"/>
      <c r="C13" s="57"/>
      <c r="D13" s="57"/>
      <c r="E13" s="57"/>
    </row>
    <row r="14" spans="1:5" ht="17.25" customHeight="1" x14ac:dyDescent="0.25">
      <c r="A14" s="63" t="s">
        <v>12</v>
      </c>
      <c r="B14" s="64"/>
      <c r="C14" s="64"/>
      <c r="D14" s="64"/>
      <c r="E14" s="64"/>
    </row>
    <row r="15" spans="1:5" ht="33.6" customHeight="1" x14ac:dyDescent="0.25">
      <c r="A15" s="57" t="s">
        <v>13</v>
      </c>
      <c r="B15" s="57"/>
      <c r="C15" s="57"/>
      <c r="D15" s="57"/>
      <c r="E15" s="57"/>
    </row>
    <row r="16" spans="1:5" ht="63.75" customHeight="1" x14ac:dyDescent="0.25">
      <c r="A16" s="57" t="s">
        <v>21</v>
      </c>
      <c r="B16" s="57"/>
      <c r="C16" s="57"/>
      <c r="D16" s="57"/>
      <c r="E16" s="57"/>
    </row>
    <row r="17" spans="1:7" ht="36.75" customHeight="1" x14ac:dyDescent="0.25">
      <c r="A17" s="65" t="s">
        <v>22</v>
      </c>
      <c r="B17" s="65"/>
      <c r="C17" s="65"/>
      <c r="D17" s="65"/>
      <c r="E17" s="65"/>
    </row>
    <row r="18" spans="1:7" ht="17.25" customHeight="1" x14ac:dyDescent="0.25">
      <c r="A18" s="65"/>
      <c r="B18" s="65"/>
      <c r="C18" s="65"/>
      <c r="D18" s="65"/>
      <c r="E18" s="65"/>
      <c r="F18" s="2">
        <v>1781.6</v>
      </c>
      <c r="G18" s="2">
        <v>3</v>
      </c>
    </row>
    <row r="19" spans="1:7" ht="124.2" x14ac:dyDescent="0.25">
      <c r="A19" s="3" t="s">
        <v>35</v>
      </c>
      <c r="B19" s="3" t="s">
        <v>8</v>
      </c>
      <c r="C19" s="3" t="s">
        <v>3</v>
      </c>
      <c r="D19" s="3" t="s">
        <v>36</v>
      </c>
      <c r="E19" s="3" t="s">
        <v>7</v>
      </c>
    </row>
    <row r="20" spans="1:7" ht="52.8" x14ac:dyDescent="0.3">
      <c r="A20" s="27" t="s">
        <v>51</v>
      </c>
      <c r="B20" s="10" t="s">
        <v>41</v>
      </c>
      <c r="C20" s="3" t="s">
        <v>4</v>
      </c>
      <c r="D20" s="3">
        <f>11.63</f>
        <v>11.63</v>
      </c>
      <c r="E20" s="9">
        <f>D20*F18*G18</f>
        <v>62160.024000000005</v>
      </c>
    </row>
    <row r="21" spans="1:7" ht="55.2" x14ac:dyDescent="0.25">
      <c r="A21" s="8" t="s">
        <v>54</v>
      </c>
      <c r="B21" s="38" t="s">
        <v>55</v>
      </c>
      <c r="C21" s="3" t="s">
        <v>4</v>
      </c>
      <c r="D21" s="3"/>
      <c r="E21" s="9">
        <v>173.28</v>
      </c>
    </row>
    <row r="22" spans="1:7" ht="39.6" x14ac:dyDescent="0.25">
      <c r="A22" s="8" t="s">
        <v>18</v>
      </c>
      <c r="B22" s="10" t="s">
        <v>19</v>
      </c>
      <c r="C22" s="3" t="s">
        <v>4</v>
      </c>
      <c r="D22" s="3">
        <v>0</v>
      </c>
      <c r="E22" s="9">
        <v>0</v>
      </c>
    </row>
    <row r="23" spans="1:7" x14ac:dyDescent="0.25">
      <c r="A23" s="8" t="s">
        <v>42</v>
      </c>
      <c r="B23" s="10" t="s">
        <v>23</v>
      </c>
      <c r="C23" s="3" t="s">
        <v>4</v>
      </c>
      <c r="D23" s="3">
        <v>4.5999999999999996</v>
      </c>
      <c r="E23" s="9">
        <f>D23*F18*G18</f>
        <v>24586.079999999994</v>
      </c>
    </row>
    <row r="24" spans="1:7" x14ac:dyDescent="0.25">
      <c r="A24" s="8" t="s">
        <v>43</v>
      </c>
      <c r="B24" s="10" t="s">
        <v>28</v>
      </c>
      <c r="C24" s="3" t="s">
        <v>29</v>
      </c>
      <c r="D24" s="3"/>
      <c r="E24" s="9">
        <v>3194.88</v>
      </c>
    </row>
    <row r="25" spans="1:7" x14ac:dyDescent="0.25">
      <c r="A25" s="8" t="s">
        <v>44</v>
      </c>
      <c r="B25" s="10" t="s">
        <v>28</v>
      </c>
      <c r="C25" s="3" t="s">
        <v>29</v>
      </c>
      <c r="D25" s="3"/>
      <c r="E25" s="9">
        <v>2664.2</v>
      </c>
    </row>
    <row r="26" spans="1:7" x14ac:dyDescent="0.25">
      <c r="A26" s="8" t="s">
        <v>45</v>
      </c>
      <c r="B26" s="10" t="s">
        <v>28</v>
      </c>
      <c r="C26" s="3" t="s">
        <v>29</v>
      </c>
      <c r="D26" s="3"/>
      <c r="E26" s="9">
        <v>808.92</v>
      </c>
    </row>
    <row r="27" spans="1:7" x14ac:dyDescent="0.25">
      <c r="A27" s="8" t="s">
        <v>27</v>
      </c>
      <c r="B27" s="10" t="s">
        <v>28</v>
      </c>
      <c r="C27" s="3" t="s">
        <v>29</v>
      </c>
      <c r="D27" s="3"/>
      <c r="E27" s="9">
        <v>1319.95</v>
      </c>
    </row>
    <row r="28" spans="1:7" x14ac:dyDescent="0.25">
      <c r="A28" s="39" t="s">
        <v>56</v>
      </c>
      <c r="B28" s="43" t="s">
        <v>61</v>
      </c>
      <c r="C28" s="3" t="s">
        <v>39</v>
      </c>
      <c r="D28" s="28">
        <v>2</v>
      </c>
      <c r="E28" s="9">
        <f>D28*197.1</f>
        <v>394.2</v>
      </c>
    </row>
    <row r="29" spans="1:7" x14ac:dyDescent="0.25">
      <c r="A29" s="40" t="s">
        <v>57</v>
      </c>
      <c r="B29" s="44" t="s">
        <v>48</v>
      </c>
      <c r="C29" s="3" t="s">
        <v>39</v>
      </c>
      <c r="D29" s="42">
        <v>12</v>
      </c>
      <c r="E29" s="9">
        <f t="shared" ref="E29:E34" si="0">D29*197.1</f>
        <v>2365.1999999999998</v>
      </c>
    </row>
    <row r="30" spans="1:7" x14ac:dyDescent="0.25">
      <c r="A30" s="41" t="s">
        <v>63</v>
      </c>
      <c r="B30" s="44" t="s">
        <v>48</v>
      </c>
      <c r="C30" s="3" t="s">
        <v>39</v>
      </c>
      <c r="D30" s="26">
        <v>4</v>
      </c>
      <c r="E30" s="9">
        <f t="shared" si="0"/>
        <v>788.4</v>
      </c>
    </row>
    <row r="31" spans="1:7" ht="27.6" x14ac:dyDescent="0.25">
      <c r="A31" s="41" t="s">
        <v>58</v>
      </c>
      <c r="B31" s="44" t="s">
        <v>48</v>
      </c>
      <c r="C31" s="3" t="s">
        <v>39</v>
      </c>
      <c r="D31" s="26">
        <v>1</v>
      </c>
      <c r="E31" s="9">
        <f t="shared" si="0"/>
        <v>197.1</v>
      </c>
    </row>
    <row r="32" spans="1:7" x14ac:dyDescent="0.25">
      <c r="A32" s="41" t="s">
        <v>59</v>
      </c>
      <c r="B32" s="44" t="s">
        <v>48</v>
      </c>
      <c r="C32" s="3" t="s">
        <v>39</v>
      </c>
      <c r="D32" s="26">
        <v>7</v>
      </c>
      <c r="E32" s="9">
        <f t="shared" si="0"/>
        <v>1379.7</v>
      </c>
    </row>
    <row r="33" spans="1:8" x14ac:dyDescent="0.25">
      <c r="A33" s="41" t="s">
        <v>60</v>
      </c>
      <c r="B33" s="26" t="s">
        <v>62</v>
      </c>
      <c r="C33" s="3" t="s">
        <v>39</v>
      </c>
      <c r="D33" s="26">
        <v>12.5</v>
      </c>
      <c r="E33" s="9">
        <f t="shared" si="0"/>
        <v>2463.75</v>
      </c>
    </row>
    <row r="34" spans="1:8" x14ac:dyDescent="0.25">
      <c r="A34" s="41" t="s">
        <v>47</v>
      </c>
      <c r="B34" s="26" t="s">
        <v>62</v>
      </c>
      <c r="C34" s="3" t="s">
        <v>39</v>
      </c>
      <c r="D34" s="26">
        <v>34.5</v>
      </c>
      <c r="E34" s="9">
        <f t="shared" si="0"/>
        <v>6799.95</v>
      </c>
    </row>
    <row r="35" spans="1:8" s="15" customFormat="1" x14ac:dyDescent="0.25">
      <c r="A35" s="11" t="s">
        <v>30</v>
      </c>
      <c r="B35" s="12"/>
      <c r="C35" s="13"/>
      <c r="D35" s="13">
        <f>SUM(D28:D34)</f>
        <v>73</v>
      </c>
      <c r="E35" s="14">
        <f>SUM(E20:E34)</f>
        <v>109295.63399999998</v>
      </c>
    </row>
    <row r="37" spans="1:8" ht="28.95" customHeight="1" x14ac:dyDescent="0.25">
      <c r="A37" s="57" t="s">
        <v>64</v>
      </c>
      <c r="B37" s="57"/>
      <c r="C37" s="57"/>
      <c r="D37" s="57"/>
      <c r="E37" s="57"/>
      <c r="F37" s="61"/>
      <c r="G37" s="57"/>
      <c r="H37" s="16"/>
    </row>
    <row r="38" spans="1:8" ht="22.2" customHeight="1" x14ac:dyDescent="0.25">
      <c r="A38" s="57" t="s">
        <v>17</v>
      </c>
      <c r="B38" s="57"/>
      <c r="C38" s="57"/>
      <c r="D38" s="57"/>
      <c r="E38" s="57"/>
      <c r="F38" s="18"/>
      <c r="G38" s="19"/>
    </row>
    <row r="39" spans="1:8" ht="19.5" customHeight="1" x14ac:dyDescent="0.25">
      <c r="A39" s="57" t="s">
        <v>16</v>
      </c>
      <c r="B39" s="57"/>
      <c r="C39" s="57"/>
      <c r="D39" s="57"/>
      <c r="E39" s="57"/>
    </row>
    <row r="40" spans="1:8" ht="31.5" customHeight="1" x14ac:dyDescent="0.25">
      <c r="A40" s="57" t="s">
        <v>31</v>
      </c>
      <c r="B40" s="57"/>
      <c r="C40" s="57"/>
      <c r="D40" s="57"/>
      <c r="E40" s="57"/>
      <c r="F40" s="15"/>
      <c r="G40" s="15"/>
      <c r="H40" s="17"/>
    </row>
    <row r="41" spans="1:8" x14ac:dyDescent="0.25">
      <c r="A41" s="57" t="s">
        <v>14</v>
      </c>
      <c r="B41" s="57"/>
      <c r="C41" s="57"/>
      <c r="D41" s="57"/>
      <c r="E41" s="57"/>
    </row>
    <row r="42" spans="1:8" x14ac:dyDescent="0.25">
      <c r="A42" s="62" t="s">
        <v>5</v>
      </c>
      <c r="B42" s="62"/>
      <c r="C42" s="62"/>
      <c r="D42" s="62"/>
      <c r="E42" s="62"/>
    </row>
    <row r="43" spans="1:8" x14ac:dyDescent="0.25">
      <c r="A43" s="57" t="s">
        <v>14</v>
      </c>
      <c r="B43" s="57"/>
      <c r="C43" s="57"/>
      <c r="D43" s="57"/>
      <c r="E43" s="57"/>
    </row>
    <row r="44" spans="1:8" x14ac:dyDescent="0.25">
      <c r="A44" s="58" t="s">
        <v>26</v>
      </c>
      <c r="B44" s="58"/>
      <c r="C44" s="58"/>
      <c r="D44" s="58"/>
      <c r="E44" s="6"/>
    </row>
    <row r="45" spans="1:8" x14ac:dyDescent="0.25">
      <c r="B45" s="59" t="s">
        <v>15</v>
      </c>
      <c r="C45" s="59"/>
      <c r="D45" s="59"/>
      <c r="E45" s="7" t="s">
        <v>6</v>
      </c>
    </row>
    <row r="46" spans="1:8" x14ac:dyDescent="0.25">
      <c r="A46" s="31"/>
      <c r="B46" s="31"/>
      <c r="C46" s="31"/>
      <c r="D46" s="31"/>
      <c r="E46" s="31"/>
    </row>
    <row r="47" spans="1:8" x14ac:dyDescent="0.25">
      <c r="A47" s="58" t="s">
        <v>50</v>
      </c>
      <c r="B47" s="58"/>
      <c r="C47" s="58"/>
      <c r="D47" s="58"/>
      <c r="E47" s="6"/>
    </row>
    <row r="48" spans="1:8" x14ac:dyDescent="0.25">
      <c r="B48" s="60" t="s">
        <v>15</v>
      </c>
      <c r="C48" s="60"/>
      <c r="D48" s="60"/>
      <c r="E48" s="7" t="s">
        <v>6</v>
      </c>
    </row>
    <row r="49" spans="1:5" x14ac:dyDescent="0.25">
      <c r="B49" s="29"/>
      <c r="C49" s="29"/>
      <c r="D49" s="29"/>
      <c r="E49" s="7"/>
    </row>
    <row r="50" spans="1:5" x14ac:dyDescent="0.25">
      <c r="B50" s="29"/>
      <c r="C50" s="29"/>
      <c r="D50" s="29"/>
      <c r="E50" s="7"/>
    </row>
    <row r="51" spans="1:5" x14ac:dyDescent="0.25">
      <c r="B51" s="29"/>
      <c r="C51" s="29"/>
      <c r="D51" s="29"/>
      <c r="E51" s="7"/>
    </row>
    <row r="52" spans="1:5" x14ac:dyDescent="0.25">
      <c r="A52" s="2" t="s">
        <v>37</v>
      </c>
    </row>
    <row r="53" spans="1:5" x14ac:dyDescent="0.25">
      <c r="A53" s="15" t="s">
        <v>32</v>
      </c>
      <c r="B53" s="20"/>
    </row>
    <row r="54" spans="1:5" x14ac:dyDescent="0.25">
      <c r="A54" s="15" t="s">
        <v>40</v>
      </c>
      <c r="B54" s="23">
        <v>21112.34</v>
      </c>
    </row>
    <row r="55" spans="1:5" x14ac:dyDescent="0.25">
      <c r="A55" s="30" t="s">
        <v>65</v>
      </c>
      <c r="B55" s="24"/>
    </row>
    <row r="56" spans="1:5" x14ac:dyDescent="0.25">
      <c r="A56" s="2" t="s">
        <v>33</v>
      </c>
      <c r="B56" s="24">
        <v>94907.65</v>
      </c>
    </row>
    <row r="57" spans="1:5" ht="29.25" customHeight="1" x14ac:dyDescent="0.25">
      <c r="A57" s="30" t="s">
        <v>38</v>
      </c>
      <c r="B57" s="25">
        <f>E35</f>
        <v>109295.63399999998</v>
      </c>
    </row>
    <row r="58" spans="1:5" x14ac:dyDescent="0.25">
      <c r="A58" s="21" t="s">
        <v>34</v>
      </c>
      <c r="B58" s="22">
        <f>B54+B56-B57</f>
        <v>6724.3560000000143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42:E42"/>
    <mergeCell ref="A14:E14"/>
    <mergeCell ref="A15:E15"/>
    <mergeCell ref="A16:E16"/>
    <mergeCell ref="A17:E17"/>
    <mergeCell ref="A18:E18"/>
    <mergeCell ref="A37:E37"/>
    <mergeCell ref="F37:G37"/>
    <mergeCell ref="A38:E38"/>
    <mergeCell ref="A39:E39"/>
    <mergeCell ref="A40:E40"/>
    <mergeCell ref="A41:E41"/>
    <mergeCell ref="A43:E43"/>
    <mergeCell ref="A44:D44"/>
    <mergeCell ref="B45:D45"/>
    <mergeCell ref="A47:D47"/>
    <mergeCell ref="B48:D48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25" zoomScaleNormal="100" zoomScaleSheetLayoutView="100" workbookViewId="0">
      <selection activeCell="B52" sqref="B52"/>
    </sheetView>
  </sheetViews>
  <sheetFormatPr defaultColWidth="9.109375" defaultRowHeight="13.8" x14ac:dyDescent="0.25"/>
  <cols>
    <col min="1" max="1" width="35.33203125" style="2" customWidth="1"/>
    <col min="2" max="2" width="20.33203125" style="2" customWidth="1"/>
    <col min="3" max="3" width="14.109375" style="2" customWidth="1"/>
    <col min="4" max="4" width="13.44140625" style="2" customWidth="1"/>
    <col min="5" max="5" width="14.109375" style="2" customWidth="1"/>
    <col min="6" max="7" width="9.109375" style="2"/>
    <col min="8" max="8" width="13.44140625" style="2" bestFit="1" customWidth="1"/>
    <col min="9" max="16384" width="9.109375" style="2"/>
  </cols>
  <sheetData>
    <row r="1" spans="1:5" ht="15.6" x14ac:dyDescent="0.25">
      <c r="A1" s="66" t="s">
        <v>9</v>
      </c>
      <c r="B1" s="66"/>
      <c r="C1" s="66"/>
      <c r="D1" s="66"/>
      <c r="E1" s="66"/>
    </row>
    <row r="2" spans="1:5" ht="28.2" customHeight="1" x14ac:dyDescent="0.3">
      <c r="A2" s="67" t="s">
        <v>10</v>
      </c>
      <c r="B2" s="68"/>
      <c r="C2" s="68"/>
      <c r="D2" s="68"/>
      <c r="E2" s="68"/>
    </row>
    <row r="3" spans="1:5" x14ac:dyDescent="0.25">
      <c r="A3" s="73" t="s">
        <v>66</v>
      </c>
      <c r="B3" s="73"/>
      <c r="C3" s="73"/>
      <c r="D3" s="73"/>
      <c r="E3" s="73"/>
    </row>
    <row r="4" spans="1:5" s="1" customFormat="1" ht="15.6" customHeight="1" x14ac:dyDescent="0.3">
      <c r="A4" s="45" t="s">
        <v>11</v>
      </c>
      <c r="B4" s="4"/>
      <c r="C4" s="4"/>
      <c r="D4" s="4"/>
      <c r="E4" s="46" t="s">
        <v>67</v>
      </c>
    </row>
    <row r="5" spans="1:5" x14ac:dyDescent="0.25">
      <c r="A5" s="35"/>
      <c r="B5" s="4"/>
      <c r="C5" s="4"/>
      <c r="D5" s="4"/>
      <c r="E5" s="4"/>
    </row>
    <row r="6" spans="1:5" ht="18" customHeight="1" x14ac:dyDescent="0.25">
      <c r="A6" s="57" t="s">
        <v>0</v>
      </c>
      <c r="B6" s="57"/>
      <c r="C6" s="57"/>
      <c r="D6" s="57"/>
      <c r="E6" s="57"/>
    </row>
    <row r="7" spans="1:5" ht="21.75" customHeight="1" x14ac:dyDescent="0.25">
      <c r="A7" s="70" t="s">
        <v>20</v>
      </c>
      <c r="B7" s="70"/>
      <c r="C7" s="70"/>
      <c r="D7" s="70"/>
      <c r="E7" s="70"/>
    </row>
    <row r="8" spans="1:5" x14ac:dyDescent="0.25">
      <c r="A8" s="63" t="s">
        <v>1</v>
      </c>
      <c r="B8" s="63"/>
      <c r="C8" s="63"/>
      <c r="D8" s="63"/>
      <c r="E8" s="63"/>
    </row>
    <row r="9" spans="1:5" ht="17.25" customHeight="1" x14ac:dyDescent="0.25">
      <c r="A9" s="71" t="s">
        <v>46</v>
      </c>
      <c r="B9" s="71"/>
      <c r="C9" s="71"/>
      <c r="D9" s="71"/>
      <c r="E9" s="71"/>
    </row>
    <row r="10" spans="1:5" ht="31.5" customHeight="1" x14ac:dyDescent="0.25">
      <c r="A10" s="72" t="s">
        <v>49</v>
      </c>
      <c r="B10" s="72"/>
      <c r="C10" s="72"/>
      <c r="D10" s="72"/>
      <c r="E10" s="72"/>
    </row>
    <row r="11" spans="1:5" ht="18.75" customHeight="1" x14ac:dyDescent="0.25">
      <c r="A11" s="57" t="s">
        <v>24</v>
      </c>
      <c r="B11" s="57"/>
      <c r="C11" s="57"/>
      <c r="D11" s="57"/>
      <c r="E11" s="57"/>
    </row>
    <row r="12" spans="1:5" ht="18" customHeight="1" x14ac:dyDescent="0.25">
      <c r="A12" s="63" t="s">
        <v>2</v>
      </c>
      <c r="B12" s="64"/>
      <c r="C12" s="64"/>
      <c r="D12" s="64"/>
      <c r="E12" s="64"/>
    </row>
    <row r="13" spans="1:5" x14ac:dyDescent="0.25">
      <c r="A13" s="57" t="s">
        <v>25</v>
      </c>
      <c r="B13" s="57"/>
      <c r="C13" s="57"/>
      <c r="D13" s="57"/>
      <c r="E13" s="57"/>
    </row>
    <row r="14" spans="1:5" ht="17.25" customHeight="1" x14ac:dyDescent="0.25">
      <c r="A14" s="63" t="s">
        <v>12</v>
      </c>
      <c r="B14" s="64"/>
      <c r="C14" s="64"/>
      <c r="D14" s="64"/>
      <c r="E14" s="64"/>
    </row>
    <row r="15" spans="1:5" ht="33.6" customHeight="1" x14ac:dyDescent="0.25">
      <c r="A15" s="57" t="s">
        <v>13</v>
      </c>
      <c r="B15" s="57"/>
      <c r="C15" s="57"/>
      <c r="D15" s="57"/>
      <c r="E15" s="57"/>
    </row>
    <row r="16" spans="1:5" ht="63.75" customHeight="1" x14ac:dyDescent="0.25">
      <c r="A16" s="57" t="s">
        <v>21</v>
      </c>
      <c r="B16" s="57"/>
      <c r="C16" s="57"/>
      <c r="D16" s="57"/>
      <c r="E16" s="57"/>
    </row>
    <row r="17" spans="1:8" ht="36.75" customHeight="1" x14ac:dyDescent="0.25">
      <c r="A17" s="65" t="s">
        <v>22</v>
      </c>
      <c r="B17" s="65"/>
      <c r="C17" s="65"/>
      <c r="D17" s="65"/>
      <c r="E17" s="65"/>
    </row>
    <row r="18" spans="1:8" ht="17.25" customHeight="1" x14ac:dyDescent="0.25">
      <c r="A18" s="65"/>
      <c r="B18" s="65"/>
      <c r="C18" s="65"/>
      <c r="D18" s="65"/>
      <c r="E18" s="65"/>
      <c r="F18" s="2">
        <v>1781.6</v>
      </c>
      <c r="G18" s="2">
        <v>3</v>
      </c>
    </row>
    <row r="19" spans="1:8" ht="124.2" x14ac:dyDescent="0.25">
      <c r="A19" s="3" t="s">
        <v>35</v>
      </c>
      <c r="B19" s="3" t="s">
        <v>8</v>
      </c>
      <c r="C19" s="3" t="s">
        <v>3</v>
      </c>
      <c r="D19" s="3" t="s">
        <v>36</v>
      </c>
      <c r="E19" s="3" t="s">
        <v>7</v>
      </c>
    </row>
    <row r="20" spans="1:8" ht="52.8" x14ac:dyDescent="0.3">
      <c r="A20" s="27" t="s">
        <v>51</v>
      </c>
      <c r="B20" s="10" t="s">
        <v>41</v>
      </c>
      <c r="C20" s="3" t="s">
        <v>4</v>
      </c>
      <c r="D20" s="3">
        <f>11.63</f>
        <v>11.63</v>
      </c>
      <c r="E20" s="9">
        <f>D20*F18*G18</f>
        <v>62160.024000000005</v>
      </c>
    </row>
    <row r="21" spans="1:8" ht="69" x14ac:dyDescent="0.25">
      <c r="A21" s="8" t="s">
        <v>68</v>
      </c>
      <c r="B21" s="10" t="s">
        <v>69</v>
      </c>
      <c r="C21" s="3" t="s">
        <v>4</v>
      </c>
      <c r="D21" s="3"/>
      <c r="E21" s="9">
        <f>1173.26*3</f>
        <v>3519.7799999999997</v>
      </c>
    </row>
    <row r="22" spans="1:8" ht="39.6" x14ac:dyDescent="0.25">
      <c r="A22" s="8" t="s">
        <v>18</v>
      </c>
      <c r="B22" s="10" t="s">
        <v>19</v>
      </c>
      <c r="C22" s="3" t="s">
        <v>4</v>
      </c>
      <c r="D22" s="3">
        <v>0</v>
      </c>
      <c r="E22" s="9">
        <v>0</v>
      </c>
    </row>
    <row r="23" spans="1:8" x14ac:dyDescent="0.25">
      <c r="A23" s="8" t="s">
        <v>42</v>
      </c>
      <c r="B23" s="10" t="s">
        <v>23</v>
      </c>
      <c r="C23" s="3" t="s">
        <v>4</v>
      </c>
      <c r="D23" s="3">
        <v>4.5999999999999996</v>
      </c>
      <c r="E23" s="9">
        <f>D23*F18*G18</f>
        <v>24586.079999999994</v>
      </c>
    </row>
    <row r="24" spans="1:8" x14ac:dyDescent="0.25">
      <c r="A24" s="8" t="s">
        <v>43</v>
      </c>
      <c r="B24" s="10" t="s">
        <v>69</v>
      </c>
      <c r="C24" s="3" t="s">
        <v>29</v>
      </c>
      <c r="D24" s="3"/>
      <c r="E24" s="9">
        <v>5017.2299999999996</v>
      </c>
    </row>
    <row r="25" spans="1:8" x14ac:dyDescent="0.25">
      <c r="A25" s="8" t="s">
        <v>44</v>
      </c>
      <c r="B25" s="10" t="s">
        <v>69</v>
      </c>
      <c r="C25" s="3" t="s">
        <v>29</v>
      </c>
      <c r="D25" s="3"/>
      <c r="E25" s="9">
        <v>2179.1</v>
      </c>
    </row>
    <row r="26" spans="1:8" x14ac:dyDescent="0.25">
      <c r="A26" s="8" t="s">
        <v>45</v>
      </c>
      <c r="B26" s="10" t="s">
        <v>69</v>
      </c>
      <c r="C26" s="3" t="s">
        <v>29</v>
      </c>
      <c r="D26" s="3"/>
      <c r="E26" s="9">
        <v>808.92</v>
      </c>
    </row>
    <row r="27" spans="1:8" x14ac:dyDescent="0.25">
      <c r="A27" s="8" t="s">
        <v>27</v>
      </c>
      <c r="B27" s="10" t="s">
        <v>69</v>
      </c>
      <c r="C27" s="3" t="s">
        <v>29</v>
      </c>
      <c r="D27" s="3"/>
      <c r="E27" s="9">
        <v>593.04</v>
      </c>
    </row>
    <row r="28" spans="1:8" s="15" customFormat="1" x14ac:dyDescent="0.25">
      <c r="A28" s="11" t="s">
        <v>30</v>
      </c>
      <c r="B28" s="12"/>
      <c r="C28" s="13"/>
      <c r="D28" s="13"/>
      <c r="E28" s="14">
        <f>SUM(E20:E27)</f>
        <v>98864.173999999985</v>
      </c>
    </row>
    <row r="30" spans="1:8" ht="28.95" customHeight="1" x14ac:dyDescent="0.25">
      <c r="A30" s="57" t="s">
        <v>70</v>
      </c>
      <c r="B30" s="57"/>
      <c r="C30" s="57"/>
      <c r="D30" s="57"/>
      <c r="E30" s="57"/>
      <c r="F30" s="61"/>
      <c r="G30" s="57"/>
      <c r="H30" s="16"/>
    </row>
    <row r="31" spans="1:8" ht="22.2" customHeight="1" x14ac:dyDescent="0.25">
      <c r="A31" s="57" t="s">
        <v>17</v>
      </c>
      <c r="B31" s="57"/>
      <c r="C31" s="57"/>
      <c r="D31" s="57"/>
      <c r="E31" s="57"/>
      <c r="F31" s="18"/>
      <c r="G31" s="19"/>
    </row>
    <row r="32" spans="1:8" ht="19.5" customHeight="1" x14ac:dyDescent="0.25">
      <c r="A32" s="57" t="s">
        <v>16</v>
      </c>
      <c r="B32" s="57"/>
      <c r="C32" s="57"/>
      <c r="D32" s="57"/>
      <c r="E32" s="57"/>
    </row>
    <row r="33" spans="1:8" ht="31.5" customHeight="1" x14ac:dyDescent="0.25">
      <c r="A33" s="57" t="s">
        <v>31</v>
      </c>
      <c r="B33" s="57"/>
      <c r="C33" s="57"/>
      <c r="D33" s="57"/>
      <c r="E33" s="57"/>
      <c r="F33" s="15"/>
      <c r="G33" s="15"/>
      <c r="H33" s="17"/>
    </row>
    <row r="34" spans="1:8" x14ac:dyDescent="0.25">
      <c r="A34" s="57" t="s">
        <v>14</v>
      </c>
      <c r="B34" s="57"/>
      <c r="C34" s="57"/>
      <c r="D34" s="57"/>
      <c r="E34" s="57"/>
    </row>
    <row r="35" spans="1:8" x14ac:dyDescent="0.25">
      <c r="A35" s="62" t="s">
        <v>5</v>
      </c>
      <c r="B35" s="62"/>
      <c r="C35" s="62"/>
      <c r="D35" s="62"/>
      <c r="E35" s="62"/>
    </row>
    <row r="36" spans="1:8" x14ac:dyDescent="0.25">
      <c r="A36" s="57" t="s">
        <v>14</v>
      </c>
      <c r="B36" s="57"/>
      <c r="C36" s="57"/>
      <c r="D36" s="57"/>
      <c r="E36" s="57"/>
    </row>
    <row r="37" spans="1:8" x14ac:dyDescent="0.25">
      <c r="A37" s="58" t="s">
        <v>26</v>
      </c>
      <c r="B37" s="58"/>
      <c r="C37" s="58"/>
      <c r="D37" s="58"/>
      <c r="E37" s="6"/>
    </row>
    <row r="38" spans="1:8" x14ac:dyDescent="0.25">
      <c r="B38" s="59" t="s">
        <v>15</v>
      </c>
      <c r="C38" s="59"/>
      <c r="D38" s="59"/>
      <c r="E38" s="7" t="s">
        <v>6</v>
      </c>
    </row>
    <row r="39" spans="1:8" x14ac:dyDescent="0.25">
      <c r="A39" s="34"/>
      <c r="B39" s="34"/>
      <c r="C39" s="34"/>
      <c r="D39" s="34"/>
      <c r="E39" s="34"/>
    </row>
    <row r="40" spans="1:8" x14ac:dyDescent="0.25">
      <c r="A40" s="58" t="s">
        <v>50</v>
      </c>
      <c r="B40" s="58"/>
      <c r="C40" s="58"/>
      <c r="D40" s="58"/>
      <c r="E40" s="6"/>
    </row>
    <row r="41" spans="1:8" x14ac:dyDescent="0.25">
      <c r="B41" s="60" t="s">
        <v>15</v>
      </c>
      <c r="C41" s="60"/>
      <c r="D41" s="60"/>
      <c r="E41" s="7" t="s">
        <v>6</v>
      </c>
    </row>
    <row r="42" spans="1:8" x14ac:dyDescent="0.25">
      <c r="B42" s="37"/>
      <c r="C42" s="37"/>
      <c r="D42" s="37"/>
      <c r="E42" s="7"/>
    </row>
    <row r="43" spans="1:8" x14ac:dyDescent="0.25">
      <c r="B43" s="37"/>
      <c r="C43" s="37"/>
      <c r="D43" s="37"/>
      <c r="E43" s="7"/>
    </row>
    <row r="44" spans="1:8" x14ac:dyDescent="0.25">
      <c r="B44" s="37"/>
      <c r="C44" s="37"/>
      <c r="D44" s="37"/>
      <c r="E44" s="7"/>
    </row>
    <row r="45" spans="1:8" x14ac:dyDescent="0.25">
      <c r="A45" s="2" t="s">
        <v>37</v>
      </c>
    </row>
    <row r="46" spans="1:8" x14ac:dyDescent="0.25">
      <c r="A46" s="15" t="s">
        <v>32</v>
      </c>
      <c r="B46" s="20"/>
    </row>
    <row r="47" spans="1:8" x14ac:dyDescent="0.25">
      <c r="A47" s="15" t="s">
        <v>40</v>
      </c>
      <c r="B47" s="23">
        <f>'1кв'!B58</f>
        <v>6724.3560000000143</v>
      </c>
    </row>
    <row r="48" spans="1:8" x14ac:dyDescent="0.25">
      <c r="A48" s="36" t="s">
        <v>71</v>
      </c>
      <c r="B48" s="24"/>
    </row>
    <row r="49" spans="1:2" x14ac:dyDescent="0.25">
      <c r="A49" s="2" t="s">
        <v>33</v>
      </c>
      <c r="B49" s="24">
        <v>95220.19</v>
      </c>
    </row>
    <row r="50" spans="1:2" x14ac:dyDescent="0.25">
      <c r="A50" s="2" t="s">
        <v>72</v>
      </c>
      <c r="B50" s="24">
        <v>2750.35</v>
      </c>
    </row>
    <row r="51" spans="1:2" ht="29.25" customHeight="1" x14ac:dyDescent="0.25">
      <c r="A51" s="36" t="s">
        <v>38</v>
      </c>
      <c r="B51" s="25">
        <f>E28</f>
        <v>98864.173999999985</v>
      </c>
    </row>
    <row r="52" spans="1:2" x14ac:dyDescent="0.25">
      <c r="A52" s="21" t="s">
        <v>34</v>
      </c>
      <c r="B52" s="22">
        <f>B47+B49+B50-B51</f>
        <v>5830.722000000038</v>
      </c>
    </row>
  </sheetData>
  <mergeCells count="28">
    <mergeCell ref="A36:E36"/>
    <mergeCell ref="A37:D37"/>
    <mergeCell ref="B38:D38"/>
    <mergeCell ref="A40:D40"/>
    <mergeCell ref="B41:D41"/>
    <mergeCell ref="F30:G30"/>
    <mergeCell ref="A31:E31"/>
    <mergeCell ref="A32:E32"/>
    <mergeCell ref="A33:E33"/>
    <mergeCell ref="A34:E34"/>
    <mergeCell ref="A35:E35"/>
    <mergeCell ref="A14:E14"/>
    <mergeCell ref="A15:E15"/>
    <mergeCell ref="A16:E16"/>
    <mergeCell ref="A17:E17"/>
    <mergeCell ref="A18:E18"/>
    <mergeCell ref="A30:E30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22" zoomScaleNormal="100" zoomScaleSheetLayoutView="100" workbookViewId="0">
      <selection activeCell="A28" sqref="A28"/>
    </sheetView>
  </sheetViews>
  <sheetFormatPr defaultColWidth="9.109375" defaultRowHeight="13.8" x14ac:dyDescent="0.25"/>
  <cols>
    <col min="1" max="1" width="35.33203125" style="2" customWidth="1"/>
    <col min="2" max="2" width="20.33203125" style="2" customWidth="1"/>
    <col min="3" max="3" width="14.109375" style="2" customWidth="1"/>
    <col min="4" max="4" width="13.44140625" style="2" customWidth="1"/>
    <col min="5" max="5" width="14.109375" style="2" customWidth="1"/>
    <col min="6" max="7" width="9.109375" style="2"/>
    <col min="8" max="8" width="13.44140625" style="2" bestFit="1" customWidth="1"/>
    <col min="9" max="16384" width="9.109375" style="2"/>
  </cols>
  <sheetData>
    <row r="1" spans="1:5" ht="15.6" x14ac:dyDescent="0.25">
      <c r="A1" s="66" t="s">
        <v>9</v>
      </c>
      <c r="B1" s="66"/>
      <c r="C1" s="66"/>
      <c r="D1" s="66"/>
      <c r="E1" s="66"/>
    </row>
    <row r="2" spans="1:5" ht="28.2" customHeight="1" x14ac:dyDescent="0.3">
      <c r="A2" s="67" t="s">
        <v>10</v>
      </c>
      <c r="B2" s="68"/>
      <c r="C2" s="68"/>
      <c r="D2" s="68"/>
      <c r="E2" s="68"/>
    </row>
    <row r="3" spans="1:5" x14ac:dyDescent="0.25">
      <c r="A3" s="73" t="s">
        <v>73</v>
      </c>
      <c r="B3" s="73"/>
      <c r="C3" s="73"/>
      <c r="D3" s="73"/>
      <c r="E3" s="73"/>
    </row>
    <row r="4" spans="1:5" s="1" customFormat="1" ht="15.6" customHeight="1" x14ac:dyDescent="0.3">
      <c r="A4" s="45" t="s">
        <v>11</v>
      </c>
      <c r="B4" s="4"/>
      <c r="C4" s="4"/>
      <c r="D4" s="4"/>
      <c r="E4" s="46" t="s">
        <v>74</v>
      </c>
    </row>
    <row r="5" spans="1:5" x14ac:dyDescent="0.25">
      <c r="A5" s="48"/>
      <c r="B5" s="4"/>
      <c r="C5" s="4"/>
      <c r="D5" s="4"/>
      <c r="E5" s="4"/>
    </row>
    <row r="6" spans="1:5" ht="18" customHeight="1" x14ac:dyDescent="0.25">
      <c r="A6" s="57" t="s">
        <v>0</v>
      </c>
      <c r="B6" s="57"/>
      <c r="C6" s="57"/>
      <c r="D6" s="57"/>
      <c r="E6" s="57"/>
    </row>
    <row r="7" spans="1:5" ht="21.75" customHeight="1" x14ac:dyDescent="0.25">
      <c r="A7" s="70" t="s">
        <v>20</v>
      </c>
      <c r="B7" s="70"/>
      <c r="C7" s="70"/>
      <c r="D7" s="70"/>
      <c r="E7" s="70"/>
    </row>
    <row r="8" spans="1:5" x14ac:dyDescent="0.25">
      <c r="A8" s="63" t="s">
        <v>1</v>
      </c>
      <c r="B8" s="63"/>
      <c r="C8" s="63"/>
      <c r="D8" s="63"/>
      <c r="E8" s="63"/>
    </row>
    <row r="9" spans="1:5" ht="17.25" customHeight="1" x14ac:dyDescent="0.25">
      <c r="A9" s="71" t="s">
        <v>46</v>
      </c>
      <c r="B9" s="71"/>
      <c r="C9" s="71"/>
      <c r="D9" s="71"/>
      <c r="E9" s="71"/>
    </row>
    <row r="10" spans="1:5" ht="31.5" customHeight="1" x14ac:dyDescent="0.25">
      <c r="A10" s="72" t="s">
        <v>49</v>
      </c>
      <c r="B10" s="72"/>
      <c r="C10" s="72"/>
      <c r="D10" s="72"/>
      <c r="E10" s="72"/>
    </row>
    <row r="11" spans="1:5" ht="18.75" customHeight="1" x14ac:dyDescent="0.25">
      <c r="A11" s="57" t="s">
        <v>24</v>
      </c>
      <c r="B11" s="57"/>
      <c r="C11" s="57"/>
      <c r="D11" s="57"/>
      <c r="E11" s="57"/>
    </row>
    <row r="12" spans="1:5" ht="18" customHeight="1" x14ac:dyDescent="0.25">
      <c r="A12" s="63" t="s">
        <v>2</v>
      </c>
      <c r="B12" s="64"/>
      <c r="C12" s="64"/>
      <c r="D12" s="64"/>
      <c r="E12" s="64"/>
    </row>
    <row r="13" spans="1:5" x14ac:dyDescent="0.25">
      <c r="A13" s="57" t="s">
        <v>25</v>
      </c>
      <c r="B13" s="57"/>
      <c r="C13" s="57"/>
      <c r="D13" s="57"/>
      <c r="E13" s="57"/>
    </row>
    <row r="14" spans="1:5" ht="17.25" customHeight="1" x14ac:dyDescent="0.25">
      <c r="A14" s="63" t="s">
        <v>12</v>
      </c>
      <c r="B14" s="64"/>
      <c r="C14" s="64"/>
      <c r="D14" s="64"/>
      <c r="E14" s="64"/>
    </row>
    <row r="15" spans="1:5" ht="33.6" customHeight="1" x14ac:dyDescent="0.25">
      <c r="A15" s="57" t="s">
        <v>13</v>
      </c>
      <c r="B15" s="57"/>
      <c r="C15" s="57"/>
      <c r="D15" s="57"/>
      <c r="E15" s="57"/>
    </row>
    <row r="16" spans="1:5" ht="63.75" customHeight="1" x14ac:dyDescent="0.25">
      <c r="A16" s="57" t="s">
        <v>21</v>
      </c>
      <c r="B16" s="57"/>
      <c r="C16" s="57"/>
      <c r="D16" s="57"/>
      <c r="E16" s="57"/>
    </row>
    <row r="17" spans="1:7" ht="36.75" customHeight="1" x14ac:dyDescent="0.25">
      <c r="A17" s="65" t="s">
        <v>22</v>
      </c>
      <c r="B17" s="65"/>
      <c r="C17" s="65"/>
      <c r="D17" s="65"/>
      <c r="E17" s="65"/>
    </row>
    <row r="18" spans="1:7" ht="17.25" customHeight="1" x14ac:dyDescent="0.25">
      <c r="A18" s="65"/>
      <c r="B18" s="65"/>
      <c r="C18" s="65"/>
      <c r="D18" s="65"/>
      <c r="E18" s="65"/>
      <c r="F18" s="2">
        <v>1781.6</v>
      </c>
      <c r="G18" s="2">
        <v>3</v>
      </c>
    </row>
    <row r="19" spans="1:7" ht="124.2" x14ac:dyDescent="0.25">
      <c r="A19" s="3" t="s">
        <v>35</v>
      </c>
      <c r="B19" s="3" t="s">
        <v>8</v>
      </c>
      <c r="C19" s="3" t="s">
        <v>3</v>
      </c>
      <c r="D19" s="3" t="s">
        <v>36</v>
      </c>
      <c r="E19" s="3" t="s">
        <v>7</v>
      </c>
    </row>
    <row r="20" spans="1:7" ht="52.8" x14ac:dyDescent="0.3">
      <c r="A20" s="27" t="s">
        <v>51</v>
      </c>
      <c r="B20" s="10" t="s">
        <v>41</v>
      </c>
      <c r="C20" s="3" t="s">
        <v>4</v>
      </c>
      <c r="D20" s="3">
        <v>12.31</v>
      </c>
      <c r="E20" s="9">
        <f>D20*F18*G18</f>
        <v>65794.487999999998</v>
      </c>
    </row>
    <row r="21" spans="1:7" ht="69" x14ac:dyDescent="0.25">
      <c r="A21" s="8" t="s">
        <v>68</v>
      </c>
      <c r="B21" s="10" t="s">
        <v>75</v>
      </c>
      <c r="C21" s="3" t="s">
        <v>4</v>
      </c>
      <c r="D21" s="3"/>
      <c r="E21" s="9">
        <f>1173.26*3</f>
        <v>3519.7799999999997</v>
      </c>
    </row>
    <row r="22" spans="1:7" ht="39.6" x14ac:dyDescent="0.25">
      <c r="A22" s="8" t="s">
        <v>18</v>
      </c>
      <c r="B22" s="10" t="s">
        <v>19</v>
      </c>
      <c r="C22" s="3" t="s">
        <v>4</v>
      </c>
      <c r="D22" s="3">
        <v>0</v>
      </c>
      <c r="E22" s="9">
        <v>0</v>
      </c>
    </row>
    <row r="23" spans="1:7" x14ac:dyDescent="0.25">
      <c r="A23" s="8" t="s">
        <v>42</v>
      </c>
      <c r="B23" s="10" t="s">
        <v>23</v>
      </c>
      <c r="C23" s="3" t="s">
        <v>4</v>
      </c>
      <c r="D23" s="3">
        <v>4.78</v>
      </c>
      <c r="E23" s="9">
        <f>D23*F18*G18</f>
        <v>25548.144</v>
      </c>
    </row>
    <row r="24" spans="1:7" x14ac:dyDescent="0.25">
      <c r="A24" s="8" t="s">
        <v>43</v>
      </c>
      <c r="B24" s="10" t="s">
        <v>75</v>
      </c>
      <c r="C24" s="3" t="s">
        <v>29</v>
      </c>
      <c r="D24" s="3"/>
      <c r="E24" s="9">
        <v>7584.31</v>
      </c>
    </row>
    <row r="25" spans="1:7" x14ac:dyDescent="0.25">
      <c r="A25" s="8" t="s">
        <v>44</v>
      </c>
      <c r="B25" s="10" t="s">
        <v>75</v>
      </c>
      <c r="C25" s="3" t="s">
        <v>29</v>
      </c>
      <c r="D25" s="3"/>
      <c r="E25" s="9">
        <v>2201.8000000000002</v>
      </c>
    </row>
    <row r="26" spans="1:7" x14ac:dyDescent="0.25">
      <c r="A26" s="8" t="s">
        <v>45</v>
      </c>
      <c r="B26" s="10" t="s">
        <v>75</v>
      </c>
      <c r="C26" s="3" t="s">
        <v>29</v>
      </c>
      <c r="D26" s="3"/>
      <c r="E26" s="9">
        <v>854.52</v>
      </c>
    </row>
    <row r="27" spans="1:7" x14ac:dyDescent="0.25">
      <c r="A27" s="8" t="s">
        <v>27</v>
      </c>
      <c r="B27" s="10" t="s">
        <v>75</v>
      </c>
      <c r="C27" s="3" t="s">
        <v>29</v>
      </c>
      <c r="D27" s="3"/>
      <c r="E27" s="9">
        <v>1461.92</v>
      </c>
    </row>
    <row r="28" spans="1:7" x14ac:dyDescent="0.25">
      <c r="A28" s="55" t="s">
        <v>83</v>
      </c>
      <c r="B28" s="10" t="s">
        <v>75</v>
      </c>
      <c r="C28" s="3" t="s">
        <v>29</v>
      </c>
      <c r="D28" s="56"/>
      <c r="E28" s="9">
        <v>7689.8</v>
      </c>
    </row>
    <row r="29" spans="1:7" x14ac:dyDescent="0.25">
      <c r="A29" s="41" t="s">
        <v>76</v>
      </c>
      <c r="B29" s="26" t="s">
        <v>79</v>
      </c>
      <c r="C29" s="3" t="s">
        <v>39</v>
      </c>
      <c r="D29" s="26">
        <v>3</v>
      </c>
      <c r="E29" s="9">
        <f>D29*206.95</f>
        <v>620.84999999999991</v>
      </c>
    </row>
    <row r="30" spans="1:7" ht="27.6" x14ac:dyDescent="0.25">
      <c r="A30" s="41" t="s">
        <v>77</v>
      </c>
      <c r="B30" s="26" t="s">
        <v>79</v>
      </c>
      <c r="C30" s="3" t="s">
        <v>39</v>
      </c>
      <c r="D30" s="26">
        <v>16</v>
      </c>
      <c r="E30" s="9">
        <f t="shared" ref="E30:E31" si="0">D30*206.95</f>
        <v>3311.2</v>
      </c>
    </row>
    <row r="31" spans="1:7" x14ac:dyDescent="0.25">
      <c r="A31" s="41" t="s">
        <v>78</v>
      </c>
      <c r="B31" s="26" t="s">
        <v>80</v>
      </c>
      <c r="C31" s="3" t="s">
        <v>39</v>
      </c>
      <c r="D31" s="44">
        <v>1</v>
      </c>
      <c r="E31" s="9">
        <f t="shared" si="0"/>
        <v>206.95</v>
      </c>
    </row>
    <row r="32" spans="1:7" s="15" customFormat="1" x14ac:dyDescent="0.25">
      <c r="A32" s="11" t="s">
        <v>30</v>
      </c>
      <c r="B32" s="12"/>
      <c r="C32" s="13"/>
      <c r="D32" s="13"/>
      <c r="E32" s="14">
        <f>SUM(E20:E31)</f>
        <v>118793.762</v>
      </c>
    </row>
    <row r="34" spans="1:8" ht="28.95" customHeight="1" x14ac:dyDescent="0.25">
      <c r="A34" s="57" t="s">
        <v>84</v>
      </c>
      <c r="B34" s="57"/>
      <c r="C34" s="57"/>
      <c r="D34" s="57"/>
      <c r="E34" s="57"/>
      <c r="F34" s="61"/>
      <c r="G34" s="57"/>
      <c r="H34" s="16"/>
    </row>
    <row r="35" spans="1:8" ht="22.2" customHeight="1" x14ac:dyDescent="0.25">
      <c r="A35" s="57" t="s">
        <v>17</v>
      </c>
      <c r="B35" s="57"/>
      <c r="C35" s="57"/>
      <c r="D35" s="57"/>
      <c r="E35" s="57"/>
      <c r="F35" s="18"/>
      <c r="G35" s="19"/>
    </row>
    <row r="36" spans="1:8" ht="19.5" customHeight="1" x14ac:dyDescent="0.25">
      <c r="A36" s="57" t="s">
        <v>16</v>
      </c>
      <c r="B36" s="57"/>
      <c r="C36" s="57"/>
      <c r="D36" s="57"/>
      <c r="E36" s="57"/>
    </row>
    <row r="37" spans="1:8" ht="31.5" customHeight="1" x14ac:dyDescent="0.25">
      <c r="A37" s="57" t="s">
        <v>31</v>
      </c>
      <c r="B37" s="57"/>
      <c r="C37" s="57"/>
      <c r="D37" s="57"/>
      <c r="E37" s="57"/>
      <c r="F37" s="15"/>
      <c r="G37" s="15"/>
      <c r="H37" s="17"/>
    </row>
    <row r="38" spans="1:8" x14ac:dyDescent="0.25">
      <c r="A38" s="57" t="s">
        <v>14</v>
      </c>
      <c r="B38" s="57"/>
      <c r="C38" s="57"/>
      <c r="D38" s="57"/>
      <c r="E38" s="57"/>
    </row>
    <row r="39" spans="1:8" x14ac:dyDescent="0.25">
      <c r="A39" s="62" t="s">
        <v>5</v>
      </c>
      <c r="B39" s="62"/>
      <c r="C39" s="62"/>
      <c r="D39" s="62"/>
      <c r="E39" s="62"/>
    </row>
    <row r="40" spans="1:8" x14ac:dyDescent="0.25">
      <c r="A40" s="57" t="s">
        <v>14</v>
      </c>
      <c r="B40" s="57"/>
      <c r="C40" s="57"/>
      <c r="D40" s="57"/>
      <c r="E40" s="57"/>
    </row>
    <row r="41" spans="1:8" x14ac:dyDescent="0.25">
      <c r="A41" s="58" t="s">
        <v>26</v>
      </c>
      <c r="B41" s="58"/>
      <c r="C41" s="58"/>
      <c r="D41" s="58"/>
      <c r="E41" s="6"/>
    </row>
    <row r="42" spans="1:8" x14ac:dyDescent="0.25">
      <c r="B42" s="59" t="s">
        <v>15</v>
      </c>
      <c r="C42" s="59"/>
      <c r="D42" s="59"/>
      <c r="E42" s="7" t="s">
        <v>6</v>
      </c>
    </row>
    <row r="43" spans="1:8" x14ac:dyDescent="0.25">
      <c r="A43" s="47"/>
      <c r="B43" s="47"/>
      <c r="C43" s="47"/>
      <c r="D43" s="47"/>
      <c r="E43" s="47"/>
    </row>
    <row r="44" spans="1:8" x14ac:dyDescent="0.25">
      <c r="A44" s="58" t="s">
        <v>50</v>
      </c>
      <c r="B44" s="58"/>
      <c r="C44" s="58"/>
      <c r="D44" s="58"/>
      <c r="E44" s="6"/>
    </row>
    <row r="45" spans="1:8" x14ac:dyDescent="0.25">
      <c r="B45" s="60" t="s">
        <v>15</v>
      </c>
      <c r="C45" s="60"/>
      <c r="D45" s="60"/>
      <c r="E45" s="7" t="s">
        <v>6</v>
      </c>
    </row>
    <row r="46" spans="1:8" x14ac:dyDescent="0.25">
      <c r="B46" s="50"/>
      <c r="C46" s="50"/>
      <c r="D46" s="50"/>
      <c r="E46" s="7"/>
    </row>
    <row r="47" spans="1:8" x14ac:dyDescent="0.25">
      <c r="B47" s="50"/>
      <c r="C47" s="50"/>
      <c r="D47" s="50"/>
      <c r="E47" s="7"/>
    </row>
    <row r="48" spans="1:8" x14ac:dyDescent="0.25">
      <c r="B48" s="50"/>
      <c r="C48" s="50"/>
      <c r="D48" s="50"/>
      <c r="E48" s="7"/>
    </row>
    <row r="49" spans="1:2" x14ac:dyDescent="0.25">
      <c r="A49" s="2" t="s">
        <v>37</v>
      </c>
    </row>
    <row r="50" spans="1:2" x14ac:dyDescent="0.25">
      <c r="A50" s="15" t="s">
        <v>32</v>
      </c>
      <c r="B50" s="20"/>
    </row>
    <row r="51" spans="1:2" x14ac:dyDescent="0.25">
      <c r="A51" s="15" t="s">
        <v>40</v>
      </c>
      <c r="B51" s="23">
        <f>'2кв'!B52</f>
        <v>5830.722000000038</v>
      </c>
    </row>
    <row r="52" spans="1:2" x14ac:dyDescent="0.25">
      <c r="A52" s="49" t="s">
        <v>81</v>
      </c>
      <c r="B52" s="24"/>
    </row>
    <row r="53" spans="1:2" x14ac:dyDescent="0.25">
      <c r="A53" s="2" t="s">
        <v>33</v>
      </c>
      <c r="B53" s="24">
        <v>108173.82</v>
      </c>
    </row>
    <row r="54" spans="1:2" x14ac:dyDescent="0.25">
      <c r="A54" s="2" t="s">
        <v>82</v>
      </c>
      <c r="B54" s="24">
        <v>1130.24</v>
      </c>
    </row>
    <row r="55" spans="1:2" ht="29.25" customHeight="1" x14ac:dyDescent="0.25">
      <c r="A55" s="49" t="s">
        <v>38</v>
      </c>
      <c r="B55" s="25">
        <f>E32</f>
        <v>118793.762</v>
      </c>
    </row>
    <row r="56" spans="1:2" x14ac:dyDescent="0.25">
      <c r="A56" s="21" t="s">
        <v>34</v>
      </c>
      <c r="B56" s="22">
        <f>B51+B53+B54-B55</f>
        <v>-3658.9799999999523</v>
      </c>
    </row>
  </sheetData>
  <mergeCells count="28">
    <mergeCell ref="A41:D41"/>
    <mergeCell ref="B42:D42"/>
    <mergeCell ref="A44:D44"/>
    <mergeCell ref="B45:D45"/>
    <mergeCell ref="A35:E35"/>
    <mergeCell ref="A36:E36"/>
    <mergeCell ref="A37:E37"/>
    <mergeCell ref="A38:E38"/>
    <mergeCell ref="A39:E39"/>
    <mergeCell ref="A40:E40"/>
    <mergeCell ref="F34:G34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34:E34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B58" sqref="B58"/>
    </sheetView>
  </sheetViews>
  <sheetFormatPr defaultColWidth="9.109375" defaultRowHeight="13.8" x14ac:dyDescent="0.25"/>
  <cols>
    <col min="1" max="1" width="35.33203125" style="2" customWidth="1"/>
    <col min="2" max="2" width="20.33203125" style="2" customWidth="1"/>
    <col min="3" max="3" width="14.109375" style="2" customWidth="1"/>
    <col min="4" max="4" width="13.44140625" style="2" customWidth="1"/>
    <col min="5" max="5" width="14.109375" style="2" customWidth="1"/>
    <col min="6" max="7" width="9.109375" style="2"/>
    <col min="8" max="8" width="13.44140625" style="2" bestFit="1" customWidth="1"/>
    <col min="9" max="16384" width="9.109375" style="2"/>
  </cols>
  <sheetData>
    <row r="1" spans="1:5" ht="15.6" x14ac:dyDescent="0.25">
      <c r="A1" s="66" t="s">
        <v>9</v>
      </c>
      <c r="B1" s="66"/>
      <c r="C1" s="66"/>
      <c r="D1" s="66"/>
      <c r="E1" s="66"/>
    </row>
    <row r="2" spans="1:5" ht="28.2" customHeight="1" x14ac:dyDescent="0.3">
      <c r="A2" s="67" t="s">
        <v>10</v>
      </c>
      <c r="B2" s="68"/>
      <c r="C2" s="68"/>
      <c r="D2" s="68"/>
      <c r="E2" s="68"/>
    </row>
    <row r="3" spans="1:5" x14ac:dyDescent="0.25">
      <c r="A3" s="73" t="s">
        <v>85</v>
      </c>
      <c r="B3" s="73"/>
      <c r="C3" s="73"/>
      <c r="D3" s="73"/>
      <c r="E3" s="73"/>
    </row>
    <row r="4" spans="1:5" s="1" customFormat="1" ht="15.6" customHeight="1" x14ac:dyDescent="0.3">
      <c r="A4" s="45" t="s">
        <v>11</v>
      </c>
      <c r="B4" s="4"/>
      <c r="C4" s="4"/>
      <c r="D4" s="4"/>
      <c r="E4" s="46" t="s">
        <v>86</v>
      </c>
    </row>
    <row r="5" spans="1:5" x14ac:dyDescent="0.25">
      <c r="A5" s="52"/>
      <c r="B5" s="4"/>
      <c r="C5" s="4"/>
      <c r="D5" s="4"/>
      <c r="E5" s="4"/>
    </row>
    <row r="6" spans="1:5" ht="18" customHeight="1" x14ac:dyDescent="0.25">
      <c r="A6" s="57" t="s">
        <v>0</v>
      </c>
      <c r="B6" s="57"/>
      <c r="C6" s="57"/>
      <c r="D6" s="57"/>
      <c r="E6" s="57"/>
    </row>
    <row r="7" spans="1:5" ht="21.75" customHeight="1" x14ac:dyDescent="0.25">
      <c r="A7" s="70" t="s">
        <v>20</v>
      </c>
      <c r="B7" s="70"/>
      <c r="C7" s="70"/>
      <c r="D7" s="70"/>
      <c r="E7" s="70"/>
    </row>
    <row r="8" spans="1:5" x14ac:dyDescent="0.25">
      <c r="A8" s="63" t="s">
        <v>1</v>
      </c>
      <c r="B8" s="63"/>
      <c r="C8" s="63"/>
      <c r="D8" s="63"/>
      <c r="E8" s="63"/>
    </row>
    <row r="9" spans="1:5" ht="17.25" customHeight="1" x14ac:dyDescent="0.25">
      <c r="A9" s="71" t="s">
        <v>46</v>
      </c>
      <c r="B9" s="71"/>
      <c r="C9" s="71"/>
      <c r="D9" s="71"/>
      <c r="E9" s="71"/>
    </row>
    <row r="10" spans="1:5" ht="31.5" customHeight="1" x14ac:dyDescent="0.25">
      <c r="A10" s="72" t="s">
        <v>49</v>
      </c>
      <c r="B10" s="72"/>
      <c r="C10" s="72"/>
      <c r="D10" s="72"/>
      <c r="E10" s="72"/>
    </row>
    <row r="11" spans="1:5" ht="18.75" customHeight="1" x14ac:dyDescent="0.25">
      <c r="A11" s="57" t="s">
        <v>24</v>
      </c>
      <c r="B11" s="57"/>
      <c r="C11" s="57"/>
      <c r="D11" s="57"/>
      <c r="E11" s="57"/>
    </row>
    <row r="12" spans="1:5" ht="18" customHeight="1" x14ac:dyDescent="0.25">
      <c r="A12" s="63" t="s">
        <v>2</v>
      </c>
      <c r="B12" s="64"/>
      <c r="C12" s="64"/>
      <c r="D12" s="64"/>
      <c r="E12" s="64"/>
    </row>
    <row r="13" spans="1:5" x14ac:dyDescent="0.25">
      <c r="A13" s="57" t="s">
        <v>25</v>
      </c>
      <c r="B13" s="57"/>
      <c r="C13" s="57"/>
      <c r="D13" s="57"/>
      <c r="E13" s="57"/>
    </row>
    <row r="14" spans="1:5" ht="17.25" customHeight="1" x14ac:dyDescent="0.25">
      <c r="A14" s="63" t="s">
        <v>12</v>
      </c>
      <c r="B14" s="64"/>
      <c r="C14" s="64"/>
      <c r="D14" s="64"/>
      <c r="E14" s="64"/>
    </row>
    <row r="15" spans="1:5" ht="33.6" customHeight="1" x14ac:dyDescent="0.25">
      <c r="A15" s="57" t="s">
        <v>13</v>
      </c>
      <c r="B15" s="57"/>
      <c r="C15" s="57"/>
      <c r="D15" s="57"/>
      <c r="E15" s="57"/>
    </row>
    <row r="16" spans="1:5" ht="63.75" customHeight="1" x14ac:dyDescent="0.25">
      <c r="A16" s="57" t="s">
        <v>21</v>
      </c>
      <c r="B16" s="57"/>
      <c r="C16" s="57"/>
      <c r="D16" s="57"/>
      <c r="E16" s="57"/>
    </row>
    <row r="17" spans="1:7" ht="36.75" customHeight="1" x14ac:dyDescent="0.25">
      <c r="A17" s="65" t="s">
        <v>22</v>
      </c>
      <c r="B17" s="65"/>
      <c r="C17" s="65"/>
      <c r="D17" s="65"/>
      <c r="E17" s="65"/>
    </row>
    <row r="18" spans="1:7" ht="17.25" customHeight="1" x14ac:dyDescent="0.25">
      <c r="A18" s="65"/>
      <c r="B18" s="65"/>
      <c r="C18" s="65"/>
      <c r="D18" s="65"/>
      <c r="E18" s="65"/>
      <c r="F18" s="2">
        <v>1781.6</v>
      </c>
      <c r="G18" s="2">
        <v>3</v>
      </c>
    </row>
    <row r="19" spans="1:7" ht="124.2" x14ac:dyDescent="0.25">
      <c r="A19" s="3" t="s">
        <v>35</v>
      </c>
      <c r="B19" s="3" t="s">
        <v>8</v>
      </c>
      <c r="C19" s="3" t="s">
        <v>3</v>
      </c>
      <c r="D19" s="3" t="s">
        <v>36</v>
      </c>
      <c r="E19" s="3" t="s">
        <v>7</v>
      </c>
    </row>
    <row r="20" spans="1:7" ht="52.8" x14ac:dyDescent="0.3">
      <c r="A20" s="27" t="s">
        <v>51</v>
      </c>
      <c r="B20" s="10" t="s">
        <v>41</v>
      </c>
      <c r="C20" s="3" t="s">
        <v>4</v>
      </c>
      <c r="D20" s="3">
        <v>12.31</v>
      </c>
      <c r="E20" s="9">
        <f>D20*F18*G18</f>
        <v>65794.487999999998</v>
      </c>
    </row>
    <row r="21" spans="1:7" ht="69" x14ac:dyDescent="0.25">
      <c r="A21" s="8" t="s">
        <v>68</v>
      </c>
      <c r="B21" s="10" t="s">
        <v>92</v>
      </c>
      <c r="C21" s="3" t="s">
        <v>4</v>
      </c>
      <c r="D21" s="3"/>
      <c r="E21" s="9">
        <f>1173.26*3</f>
        <v>3519.7799999999997</v>
      </c>
    </row>
    <row r="22" spans="1:7" ht="39.6" x14ac:dyDescent="0.25">
      <c r="A22" s="8" t="s">
        <v>18</v>
      </c>
      <c r="B22" s="10" t="s">
        <v>19</v>
      </c>
      <c r="C22" s="3" t="s">
        <v>4</v>
      </c>
      <c r="D22" s="3">
        <v>0</v>
      </c>
      <c r="E22" s="9">
        <v>0</v>
      </c>
    </row>
    <row r="23" spans="1:7" x14ac:dyDescent="0.25">
      <c r="A23" s="8" t="s">
        <v>42</v>
      </c>
      <c r="B23" s="10" t="s">
        <v>23</v>
      </c>
      <c r="C23" s="3" t="s">
        <v>4</v>
      </c>
      <c r="D23" s="3">
        <v>4.78</v>
      </c>
      <c r="E23" s="9">
        <f>D23*F18*G18</f>
        <v>25548.144</v>
      </c>
    </row>
    <row r="24" spans="1:7" x14ac:dyDescent="0.25">
      <c r="A24" s="8" t="s">
        <v>43</v>
      </c>
      <c r="B24" s="10" t="s">
        <v>92</v>
      </c>
      <c r="C24" s="3" t="s">
        <v>29</v>
      </c>
      <c r="D24" s="3"/>
      <c r="E24" s="9">
        <v>8142.19</v>
      </c>
    </row>
    <row r="25" spans="1:7" x14ac:dyDescent="0.25">
      <c r="A25" s="8" t="s">
        <v>44</v>
      </c>
      <c r="B25" s="10" t="s">
        <v>92</v>
      </c>
      <c r="C25" s="3" t="s">
        <v>29</v>
      </c>
      <c r="D25" s="3"/>
      <c r="E25" s="9">
        <v>2662.36</v>
      </c>
    </row>
    <row r="26" spans="1:7" x14ac:dyDescent="0.25">
      <c r="A26" s="8" t="s">
        <v>45</v>
      </c>
      <c r="B26" s="10" t="s">
        <v>92</v>
      </c>
      <c r="C26" s="3" t="s">
        <v>29</v>
      </c>
      <c r="D26" s="3"/>
      <c r="E26" s="9">
        <v>854.52</v>
      </c>
    </row>
    <row r="27" spans="1:7" x14ac:dyDescent="0.25">
      <c r="A27" s="8" t="s">
        <v>27</v>
      </c>
      <c r="B27" s="10" t="s">
        <v>92</v>
      </c>
      <c r="C27" s="3" t="s">
        <v>29</v>
      </c>
      <c r="D27" s="3"/>
      <c r="E27" s="9">
        <f>2483.55+6.84</f>
        <v>2490.3900000000003</v>
      </c>
    </row>
    <row r="28" spans="1:7" x14ac:dyDescent="0.25">
      <c r="A28" s="41" t="s">
        <v>87</v>
      </c>
      <c r="B28" s="78" t="s">
        <v>90</v>
      </c>
      <c r="C28" s="79" t="s">
        <v>39</v>
      </c>
      <c r="D28" s="28">
        <v>1</v>
      </c>
      <c r="E28" s="9">
        <f>D28*206.95</f>
        <v>206.95</v>
      </c>
    </row>
    <row r="29" spans="1:7" x14ac:dyDescent="0.25">
      <c r="A29" s="75" t="s">
        <v>88</v>
      </c>
      <c r="B29" s="28" t="s">
        <v>91</v>
      </c>
      <c r="C29" s="80" t="s">
        <v>29</v>
      </c>
      <c r="D29" s="28"/>
      <c r="E29" s="9">
        <v>2628.58</v>
      </c>
    </row>
    <row r="30" spans="1:7" x14ac:dyDescent="0.25">
      <c r="A30" s="77" t="s">
        <v>89</v>
      </c>
      <c r="B30" s="28" t="s">
        <v>91</v>
      </c>
      <c r="C30" s="3" t="s">
        <v>39</v>
      </c>
      <c r="D30" s="28">
        <v>3</v>
      </c>
      <c r="E30" s="9">
        <f t="shared" ref="E30" si="0">D30*206.95</f>
        <v>620.84999999999991</v>
      </c>
    </row>
    <row r="31" spans="1:7" s="15" customFormat="1" x14ac:dyDescent="0.25">
      <c r="A31" s="11" t="s">
        <v>30</v>
      </c>
      <c r="B31" s="12"/>
      <c r="C31" s="13"/>
      <c r="D31" s="13"/>
      <c r="E31" s="14">
        <f>SUM(E20:E30)</f>
        <v>112468.25200000001</v>
      </c>
    </row>
    <row r="33" spans="1:8" ht="28.95" customHeight="1" x14ac:dyDescent="0.25">
      <c r="A33" s="74" t="s">
        <v>122</v>
      </c>
      <c r="B33" s="74"/>
      <c r="C33" s="74"/>
      <c r="D33" s="74"/>
      <c r="E33" s="74"/>
      <c r="F33" s="61"/>
      <c r="G33" s="57"/>
      <c r="H33" s="16"/>
    </row>
    <row r="34" spans="1:8" ht="22.2" customHeight="1" x14ac:dyDescent="0.25">
      <c r="A34" s="57" t="s">
        <v>17</v>
      </c>
      <c r="B34" s="57"/>
      <c r="C34" s="57"/>
      <c r="D34" s="57"/>
      <c r="E34" s="57"/>
      <c r="F34" s="18"/>
      <c r="G34" s="19"/>
    </row>
    <row r="35" spans="1:8" ht="19.5" customHeight="1" x14ac:dyDescent="0.25">
      <c r="A35" s="57" t="s">
        <v>16</v>
      </c>
      <c r="B35" s="57"/>
      <c r="C35" s="57"/>
      <c r="D35" s="57"/>
      <c r="E35" s="57"/>
    </row>
    <row r="36" spans="1:8" ht="31.5" customHeight="1" x14ac:dyDescent="0.25">
      <c r="A36" s="57" t="s">
        <v>31</v>
      </c>
      <c r="B36" s="57"/>
      <c r="C36" s="57"/>
      <c r="D36" s="57"/>
      <c r="E36" s="57"/>
      <c r="F36" s="15"/>
      <c r="G36" s="15"/>
      <c r="H36" s="17"/>
    </row>
    <row r="37" spans="1:8" x14ac:dyDescent="0.25">
      <c r="A37" s="57" t="s">
        <v>14</v>
      </c>
      <c r="B37" s="57"/>
      <c r="C37" s="57"/>
      <c r="D37" s="57"/>
      <c r="E37" s="57"/>
    </row>
    <row r="38" spans="1:8" x14ac:dyDescent="0.25">
      <c r="A38" s="62" t="s">
        <v>5</v>
      </c>
      <c r="B38" s="62"/>
      <c r="C38" s="62"/>
      <c r="D38" s="62"/>
      <c r="E38" s="62"/>
    </row>
    <row r="39" spans="1:8" x14ac:dyDescent="0.25">
      <c r="A39" s="57" t="s">
        <v>14</v>
      </c>
      <c r="B39" s="57"/>
      <c r="C39" s="57"/>
      <c r="D39" s="57"/>
      <c r="E39" s="57"/>
    </row>
    <row r="40" spans="1:8" x14ac:dyDescent="0.25">
      <c r="A40" s="58" t="s">
        <v>26</v>
      </c>
      <c r="B40" s="58"/>
      <c r="C40" s="58"/>
      <c r="D40" s="58"/>
      <c r="E40" s="6"/>
    </row>
    <row r="41" spans="1:8" x14ac:dyDescent="0.25">
      <c r="B41" s="59" t="s">
        <v>15</v>
      </c>
      <c r="C41" s="59"/>
      <c r="D41" s="59"/>
      <c r="E41" s="7" t="s">
        <v>6</v>
      </c>
    </row>
    <row r="42" spans="1:8" x14ac:dyDescent="0.25">
      <c r="A42" s="51"/>
      <c r="B42" s="51"/>
      <c r="C42" s="51"/>
      <c r="D42" s="51"/>
      <c r="E42" s="51"/>
    </row>
    <row r="43" spans="1:8" x14ac:dyDescent="0.25">
      <c r="A43" s="58" t="s">
        <v>50</v>
      </c>
      <c r="B43" s="58"/>
      <c r="C43" s="58"/>
      <c r="D43" s="58"/>
      <c r="E43" s="6"/>
    </row>
    <row r="44" spans="1:8" x14ac:dyDescent="0.25">
      <c r="B44" s="60" t="s">
        <v>15</v>
      </c>
      <c r="C44" s="60"/>
      <c r="D44" s="60"/>
      <c r="E44" s="7" t="s">
        <v>6</v>
      </c>
    </row>
    <row r="45" spans="1:8" x14ac:dyDescent="0.25">
      <c r="B45" s="54"/>
      <c r="C45" s="54"/>
      <c r="D45" s="54"/>
      <c r="E45" s="7"/>
    </row>
    <row r="46" spans="1:8" x14ac:dyDescent="0.25">
      <c r="B46" s="54"/>
      <c r="C46" s="54"/>
      <c r="D46" s="54"/>
      <c r="E46" s="7"/>
    </row>
    <row r="47" spans="1:8" x14ac:dyDescent="0.25">
      <c r="B47" s="54"/>
      <c r="C47" s="54"/>
      <c r="D47" s="54"/>
      <c r="E47" s="7"/>
    </row>
    <row r="48" spans="1:8" x14ac:dyDescent="0.25">
      <c r="A48" s="2" t="s">
        <v>37</v>
      </c>
    </row>
    <row r="49" spans="1:2" x14ac:dyDescent="0.25">
      <c r="A49" s="15" t="s">
        <v>32</v>
      </c>
      <c r="B49" s="20"/>
    </row>
    <row r="50" spans="1:2" x14ac:dyDescent="0.25">
      <c r="A50" s="15" t="s">
        <v>40</v>
      </c>
      <c r="B50" s="23">
        <f>'3кв'!B56</f>
        <v>-3658.9799999999523</v>
      </c>
    </row>
    <row r="51" spans="1:2" x14ac:dyDescent="0.25">
      <c r="A51" s="53" t="s">
        <v>93</v>
      </c>
      <c r="B51" s="24"/>
    </row>
    <row r="52" spans="1:2" x14ac:dyDescent="0.25">
      <c r="A52" s="2" t="s">
        <v>33</v>
      </c>
      <c r="B52" s="24">
        <v>102293.12</v>
      </c>
    </row>
    <row r="53" spans="1:2" x14ac:dyDescent="0.25">
      <c r="A53" s="2" t="s">
        <v>82</v>
      </c>
      <c r="B53" s="24">
        <v>2279.4</v>
      </c>
    </row>
    <row r="54" spans="1:2" ht="29.25" customHeight="1" x14ac:dyDescent="0.25">
      <c r="A54" s="53" t="s">
        <v>38</v>
      </c>
      <c r="B54" s="25">
        <f>E31</f>
        <v>112468.25200000001</v>
      </c>
    </row>
    <row r="55" spans="1:2" x14ac:dyDescent="0.25">
      <c r="A55" s="21" t="s">
        <v>34</v>
      </c>
      <c r="B55" s="22">
        <f>B50+B52+B53-B54</f>
        <v>-11554.71199999997</v>
      </c>
    </row>
  </sheetData>
  <mergeCells count="28">
    <mergeCell ref="A40:D40"/>
    <mergeCell ref="B41:D41"/>
    <mergeCell ref="A43:D43"/>
    <mergeCell ref="B44:D44"/>
    <mergeCell ref="A34:E34"/>
    <mergeCell ref="A35:E35"/>
    <mergeCell ref="A36:E36"/>
    <mergeCell ref="A37:E37"/>
    <mergeCell ref="A38:E38"/>
    <mergeCell ref="A39:E39"/>
    <mergeCell ref="A15:E15"/>
    <mergeCell ref="A16:E16"/>
    <mergeCell ref="A17:E17"/>
    <mergeCell ref="A18:E18"/>
    <mergeCell ref="A33:E33"/>
    <mergeCell ref="F33:G33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topLeftCell="A24" zoomScaleNormal="100" zoomScaleSheetLayoutView="100" workbookViewId="0">
      <selection activeCell="B35" sqref="B35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5.664062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4" ht="15.6" x14ac:dyDescent="0.3">
      <c r="A1" s="81" t="s">
        <v>94</v>
      </c>
      <c r="B1" s="81"/>
      <c r="C1" s="81"/>
      <c r="D1" s="82"/>
    </row>
    <row r="2" spans="1:4" ht="15.6" x14ac:dyDescent="0.3">
      <c r="A2" s="83" t="s">
        <v>95</v>
      </c>
      <c r="B2" s="83"/>
      <c r="C2" s="83"/>
      <c r="D2" s="1"/>
    </row>
    <row r="3" spans="1:4" ht="15.6" x14ac:dyDescent="0.3">
      <c r="A3" s="83" t="s">
        <v>96</v>
      </c>
      <c r="B3" s="83"/>
      <c r="C3" s="83"/>
      <c r="D3" s="1"/>
    </row>
    <row r="4" spans="1:4" ht="15.6" x14ac:dyDescent="0.3">
      <c r="A4" s="81" t="s">
        <v>115</v>
      </c>
      <c r="B4" s="81"/>
      <c r="C4" s="81"/>
      <c r="D4" s="82"/>
    </row>
    <row r="5" spans="1:4" ht="7.8" customHeight="1" x14ac:dyDescent="0.3">
      <c r="A5" s="84"/>
      <c r="B5" s="84"/>
      <c r="C5" s="84"/>
      <c r="D5" s="1"/>
    </row>
    <row r="6" spans="1:4" ht="15.6" x14ac:dyDescent="0.3">
      <c r="A6" s="1"/>
      <c r="B6" s="85" t="s">
        <v>97</v>
      </c>
      <c r="C6" s="86">
        <f>'1кв'!B54</f>
        <v>21112.34</v>
      </c>
      <c r="D6" s="87"/>
    </row>
    <row r="7" spans="1:4" ht="15.6" x14ac:dyDescent="0.3">
      <c r="A7" s="88" t="s">
        <v>98</v>
      </c>
      <c r="B7" s="85" t="s">
        <v>116</v>
      </c>
      <c r="C7" s="86"/>
      <c r="D7" s="87"/>
    </row>
    <row r="8" spans="1:4" ht="15.6" x14ac:dyDescent="0.3">
      <c r="A8" s="1"/>
      <c r="B8" s="89" t="s">
        <v>99</v>
      </c>
      <c r="C8" s="86"/>
      <c r="D8" s="87"/>
    </row>
    <row r="9" spans="1:4" ht="15.6" x14ac:dyDescent="0.3">
      <c r="A9" s="1"/>
      <c r="B9" s="90" t="s">
        <v>117</v>
      </c>
      <c r="C9" s="86"/>
      <c r="D9" s="87"/>
    </row>
    <row r="10" spans="1:4" ht="15.6" x14ac:dyDescent="0.3">
      <c r="A10" s="1"/>
      <c r="B10" s="90" t="s">
        <v>118</v>
      </c>
      <c r="C10" s="86"/>
      <c r="D10" s="87"/>
    </row>
    <row r="11" spans="1:4" x14ac:dyDescent="0.3">
      <c r="B11" s="90" t="s">
        <v>119</v>
      </c>
      <c r="C11" s="91"/>
      <c r="D11" s="92"/>
    </row>
    <row r="12" spans="1:4" ht="15.6" x14ac:dyDescent="0.3">
      <c r="A12" s="88"/>
      <c r="B12" s="93" t="s">
        <v>100</v>
      </c>
      <c r="C12" s="91">
        <f>'1кв'!B56+'2кв'!B49+'3кв'!B53+'4кв'!B52</f>
        <v>400594.78</v>
      </c>
      <c r="D12" s="92"/>
    </row>
    <row r="13" spans="1:4" ht="15.6" x14ac:dyDescent="0.3">
      <c r="A13" s="88"/>
      <c r="B13" s="93" t="s">
        <v>120</v>
      </c>
      <c r="C13" s="91">
        <f>'2кв'!B50+'3кв'!B54+'4кв'!B53</f>
        <v>6159.99</v>
      </c>
      <c r="D13" s="92"/>
    </row>
    <row r="14" spans="1:4" ht="15.6" x14ac:dyDescent="0.3">
      <c r="A14" s="1"/>
      <c r="B14" s="95" t="s">
        <v>101</v>
      </c>
      <c r="C14" s="96">
        <f>SUM(C11:C13)</f>
        <v>406754.77</v>
      </c>
      <c r="D14" s="97"/>
    </row>
    <row r="15" spans="1:4" ht="15.6" x14ac:dyDescent="0.3">
      <c r="A15" s="1"/>
      <c r="B15" s="98"/>
      <c r="C15" s="96"/>
      <c r="D15" s="97"/>
    </row>
    <row r="16" spans="1:4" ht="15.6" x14ac:dyDescent="0.3">
      <c r="A16" s="1" t="s">
        <v>102</v>
      </c>
      <c r="B16" s="94" t="s">
        <v>103</v>
      </c>
      <c r="C16" s="91">
        <f>'1кв'!E20+'2кв'!E20+'3кв'!E20+'4кв'!E20</f>
        <v>255909.02400000003</v>
      </c>
      <c r="D16" s="97"/>
    </row>
    <row r="17" spans="1:6" ht="39.6" x14ac:dyDescent="0.3">
      <c r="A17" s="1"/>
      <c r="B17" s="90" t="s">
        <v>68</v>
      </c>
      <c r="C17" s="91">
        <f>'1кв'!E21+'2кв'!E21+'3кв'!E21+'4кв'!E21</f>
        <v>10732.619999999999</v>
      </c>
      <c r="D17" s="97"/>
      <c r="E17" s="99"/>
    </row>
    <row r="18" spans="1:6" ht="15.6" x14ac:dyDescent="0.3">
      <c r="A18" s="1"/>
      <c r="B18" s="8" t="s">
        <v>18</v>
      </c>
      <c r="C18" s="91">
        <f>'1кв'!E22+'2кв'!E22+'3кв'!E22+'4кв'!E22</f>
        <v>0</v>
      </c>
      <c r="D18" s="97"/>
      <c r="E18" s="99"/>
    </row>
    <row r="19" spans="1:6" ht="15.6" x14ac:dyDescent="0.3">
      <c r="A19" s="1"/>
      <c r="B19" s="90" t="s">
        <v>42</v>
      </c>
      <c r="C19" s="91">
        <f>'1кв'!E23+'2кв'!E23+'3кв'!E23+'4кв'!E23</f>
        <v>100268.44799999999</v>
      </c>
      <c r="D19" s="97"/>
      <c r="E19" s="99"/>
    </row>
    <row r="20" spans="1:6" ht="15.6" x14ac:dyDescent="0.3">
      <c r="B20" s="90" t="s">
        <v>104</v>
      </c>
      <c r="C20" s="91">
        <f>'1кв'!E24+'2кв'!E24+'3кв'!E24+'4кв'!E24</f>
        <v>23938.61</v>
      </c>
      <c r="D20" s="97"/>
    </row>
    <row r="21" spans="1:6" ht="15.6" x14ac:dyDescent="0.3">
      <c r="B21" s="90" t="s">
        <v>105</v>
      </c>
      <c r="C21" s="91">
        <f>'1кв'!E25+'2кв'!E25+'3кв'!E25+'4кв'!E25</f>
        <v>9707.4599999999991</v>
      </c>
      <c r="D21" s="97"/>
    </row>
    <row r="22" spans="1:6" ht="15.6" x14ac:dyDescent="0.3">
      <c r="A22" s="1"/>
      <c r="B22" s="90" t="s">
        <v>106</v>
      </c>
      <c r="C22" s="91">
        <f>'1кв'!E26+'2кв'!E26+'3кв'!E26+'4кв'!E26</f>
        <v>3326.8799999999997</v>
      </c>
      <c r="D22" s="97"/>
    </row>
    <row r="23" spans="1:6" ht="15.6" x14ac:dyDescent="0.3">
      <c r="A23" s="1"/>
      <c r="B23" s="100" t="s">
        <v>27</v>
      </c>
      <c r="C23" s="91">
        <f>'1кв'!E27+'2кв'!E27+'3кв'!E27+'4кв'!E27</f>
        <v>5865.3</v>
      </c>
      <c r="D23" s="97"/>
    </row>
    <row r="24" spans="1:6" ht="15.6" x14ac:dyDescent="0.3">
      <c r="A24" s="1"/>
      <c r="B24" s="101" t="s">
        <v>121</v>
      </c>
      <c r="C24" s="102">
        <f>73*197.1+24*206.95</f>
        <v>19355.099999999999</v>
      </c>
      <c r="D24" s="97"/>
    </row>
    <row r="25" spans="1:6" ht="15.6" x14ac:dyDescent="0.3">
      <c r="A25" s="1"/>
      <c r="B25" s="103" t="s">
        <v>107</v>
      </c>
      <c r="C25" s="102">
        <f>SUM(C26:C27)</f>
        <v>10318.380000000001</v>
      </c>
      <c r="D25" s="97"/>
    </row>
    <row r="26" spans="1:6" ht="15.6" x14ac:dyDescent="0.3">
      <c r="A26" s="1"/>
      <c r="B26" s="8" t="s">
        <v>83</v>
      </c>
      <c r="C26" s="104">
        <f>'3кв'!E28</f>
        <v>7689.8</v>
      </c>
      <c r="D26" s="97"/>
    </row>
    <row r="27" spans="1:6" ht="15.6" x14ac:dyDescent="0.3">
      <c r="A27" s="1"/>
      <c r="B27" s="76" t="s">
        <v>88</v>
      </c>
      <c r="C27" s="105">
        <f>'4кв'!E29</f>
        <v>2628.58</v>
      </c>
      <c r="D27" s="97"/>
    </row>
    <row r="28" spans="1:6" ht="15.6" x14ac:dyDescent="0.3">
      <c r="A28" s="1"/>
      <c r="B28" s="95" t="s">
        <v>108</v>
      </c>
      <c r="C28" s="106">
        <f>SUM(C16:C25)</f>
        <v>439421.82199999999</v>
      </c>
      <c r="D28" s="97"/>
      <c r="E28" s="99"/>
      <c r="F28" s="99"/>
    </row>
    <row r="29" spans="1:6" ht="15.6" x14ac:dyDescent="0.3">
      <c r="A29" s="1"/>
      <c r="B29" s="107" t="s">
        <v>109</v>
      </c>
      <c r="C29" s="106">
        <f>C6+C14-C28</f>
        <v>-11554.711999999941</v>
      </c>
      <c r="D29" s="97"/>
    </row>
    <row r="30" spans="1:6" ht="15.6" x14ac:dyDescent="0.3">
      <c r="A30" s="1"/>
      <c r="B30" s="88"/>
      <c r="C30" s="88"/>
      <c r="D30" s="97"/>
    </row>
    <row r="31" spans="1:6" ht="15.6" x14ac:dyDescent="0.3">
      <c r="A31" s="88" t="s">
        <v>110</v>
      </c>
      <c r="C31" s="88"/>
      <c r="D31" s="97"/>
    </row>
    <row r="32" spans="1:6" ht="15.6" x14ac:dyDescent="0.3">
      <c r="A32" s="1"/>
      <c r="B32" s="88"/>
      <c r="C32" s="88"/>
      <c r="D32" s="97"/>
    </row>
    <row r="33" spans="1:4" ht="15.6" x14ac:dyDescent="0.3">
      <c r="A33" s="1" t="s">
        <v>111</v>
      </c>
      <c r="B33" s="88" t="s">
        <v>112</v>
      </c>
      <c r="C33" s="88"/>
      <c r="D33" s="97"/>
    </row>
    <row r="34" spans="1:4" ht="15.6" x14ac:dyDescent="0.3">
      <c r="A34" s="1"/>
      <c r="B34" s="88" t="s">
        <v>123</v>
      </c>
      <c r="C34" s="88"/>
      <c r="D34" s="97"/>
    </row>
    <row r="35" spans="1:4" ht="15.6" x14ac:dyDescent="0.3">
      <c r="A35" s="1"/>
      <c r="B35" s="88" t="s">
        <v>113</v>
      </c>
      <c r="C35" s="88"/>
      <c r="D35" s="97"/>
    </row>
    <row r="36" spans="1:4" ht="15.6" x14ac:dyDescent="0.3">
      <c r="A36" s="1"/>
      <c r="B36" s="88"/>
      <c r="C36" s="88"/>
      <c r="D36" s="97"/>
    </row>
    <row r="37" spans="1:4" ht="15.6" x14ac:dyDescent="0.3">
      <c r="A37" s="108" t="s">
        <v>114</v>
      </c>
      <c r="B37" s="108"/>
      <c r="C37" s="108"/>
      <c r="D37" s="97"/>
    </row>
    <row r="38" spans="1:4" ht="15.6" x14ac:dyDescent="0.3">
      <c r="A38" s="1"/>
      <c r="B38" s="88"/>
      <c r="C38" s="88"/>
      <c r="D38" s="97"/>
    </row>
    <row r="39" spans="1:4" ht="15.6" x14ac:dyDescent="0.3">
      <c r="A39" s="1"/>
      <c r="B39" s="88"/>
      <c r="C39" s="88"/>
      <c r="D39" s="97"/>
    </row>
  </sheetData>
  <mergeCells count="5"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2021-03-10T15:48:54Z</dcterms:modified>
</cp:coreProperties>
</file>