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6" windowHeight="11016" activeTab="1"/>
  </bookViews>
  <sheets>
    <sheet name="4кв" sheetId="18" r:id="rId1"/>
    <sheet name="отчет" sheetId="19" r:id="rId2"/>
  </sheets>
  <definedNames>
    <definedName name="_xlnm.Print_Area" localSheetId="0">'4кв'!$A$1:$E$65</definedName>
    <definedName name="_xlnm.Print_Area" localSheetId="1">отчет!$A$1:$C$42</definedName>
  </definedNames>
  <calcPr calcId="145621"/>
</workbook>
</file>

<file path=xl/calcChain.xml><?xml version="1.0" encoding="utf-8"?>
<calcChain xmlns="http://schemas.openxmlformats.org/spreadsheetml/2006/main">
  <c r="E44" i="18" l="1"/>
  <c r="D44" i="18"/>
  <c r="C24" i="19"/>
  <c r="C29" i="19"/>
  <c r="C28" i="19"/>
  <c r="C25" i="19" s="1"/>
  <c r="C23" i="19"/>
  <c r="C16" i="19"/>
  <c r="C17" i="19"/>
  <c r="C18" i="19"/>
  <c r="C19" i="19"/>
  <c r="C20" i="19"/>
  <c r="C21" i="19"/>
  <c r="C22" i="19"/>
  <c r="C15" i="19"/>
  <c r="E25" i="18" l="1"/>
  <c r="E30" i="18"/>
  <c r="E43" i="18"/>
  <c r="E42" i="18"/>
  <c r="E39" i="18"/>
  <c r="E38" i="18"/>
  <c r="E37" i="18"/>
  <c r="E36" i="18"/>
  <c r="E35" i="18"/>
  <c r="E34" i="18"/>
  <c r="E23" i="18" l="1"/>
  <c r="C13" i="19" l="1"/>
  <c r="E22" i="18"/>
  <c r="B64" i="18" l="1"/>
  <c r="B65" i="18" s="1"/>
  <c r="C30" i="19"/>
  <c r="C31" i="19" s="1"/>
</calcChain>
</file>

<file path=xl/sharedStrings.xml><?xml version="1.0" encoding="utf-8"?>
<sst xmlns="http://schemas.openxmlformats.org/spreadsheetml/2006/main" count="146" uniqueCount="101">
  <si>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</si>
  <si>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</si>
  <si>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</si>
  <si>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</si>
  <si>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</si>
  <si>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</si>
  <si>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</si>
  <si>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</si>
  <si>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</si>
  <si>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</si>
  <si>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</si>
  <si>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</si>
  <si>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</si>
  <si>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</si>
  <si>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</si>
  <si>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</si>
  <si>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</si>
  <si>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</si>
  <si>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</si>
  <si>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</si>
  <si>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</si>
  <si>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</si>
  <si>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</si>
  <si>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</si>
  <si>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</si>
  <si>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</si>
  <si>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</si>
  <si>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</si>
  <si>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</si>
  <si>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</si>
  <si>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</si>
  <si>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Общая площадь квартир - 4232,8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</si>
  <si>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</si>
  <si>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Фурманова</t>
    </r>
  </si>
  <si>
    <t>ч/час</t>
  </si>
  <si>
    <t>ОДН по электроэнергии</t>
  </si>
  <si>
    <t xml:space="preserve">в т.ч. Оплачено </t>
  </si>
  <si>
    <t>Услуги по дератизации и дезинфекции</t>
  </si>
  <si>
    <t xml:space="preserve">Расходы по управлению МКД </t>
  </si>
  <si>
    <t>ОДН по ХВС</t>
  </si>
  <si>
    <t>ОДН по ГВС</t>
  </si>
  <si>
    <t>ОДН по водоотведению</t>
  </si>
  <si>
    <t>Остаток на начало квартала</t>
  </si>
  <si>
    <t xml:space="preserve">Услуги по содержанию многоквартирного дома </t>
  </si>
  <si>
    <t xml:space="preserve">По заявке собственников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</si>
  <si>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</si>
  <si>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4 квартал 2020 года</t>
  </si>
  <si>
    <t>"31" 12  2020 г.</t>
  </si>
  <si>
    <t>4 квартал</t>
  </si>
  <si>
    <t>ноябрь</t>
  </si>
  <si>
    <t>декабрь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</si>
  <si>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</si>
  <si>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</si>
  <si>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</si>
  <si>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</si>
  <si>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</si>
  <si>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</si>
  <si>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</si>
  <si>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</si>
  <si>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</si>
  <si>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</si>
  <si>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</si>
  <si>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</si>
  <si>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</si>
  <si>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</si>
  <si>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г. Россошь, проспект Труда, д.38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</si>
  <si>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Ивахно Екатерины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</si>
  <si>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27 октября 2020г.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</si>
  <si>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01.11.2020 г.</t>
    </r>
  </si>
  <si>
    <t>Установка аншлагов (смета)</t>
  </si>
  <si>
    <t xml:space="preserve">Остекление окна в помещении аварийного выхода </t>
  </si>
  <si>
    <t>Частичный ремонт мягкой кровли кв.34</t>
  </si>
  <si>
    <t>Ремонт и запуск системы отопления кв.94</t>
  </si>
  <si>
    <t>Замена стояка ХВС кв.45</t>
  </si>
  <si>
    <t>Перекрытие стояка отопления для самостоятельной замены крана кв.36</t>
  </si>
  <si>
    <t>Прочистка ливневок</t>
  </si>
  <si>
    <t>Уборка мусора (смета)</t>
  </si>
  <si>
    <t>Замена радиатора в помещении ВРУ</t>
  </si>
  <si>
    <t>Замена участка стояка ГВС кв.73</t>
  </si>
  <si>
    <t>ИТОГО:</t>
  </si>
  <si>
    <t>Замена магистрали КНС 3 подъезд (смета)</t>
  </si>
  <si>
    <t>Замена магистрали КНС 2 подъезд (смета)</t>
  </si>
  <si>
    <t>Монтаж стендов 3шт (кальк.)</t>
  </si>
  <si>
    <t>определена приложением № 9 к договору №1 от 01.11.2020 г.</t>
  </si>
  <si>
    <t>Предъявлено населению 394645,54</t>
  </si>
  <si>
    <t>Заказчик - Собственники МКД, в лице председателя совета МКД Ивахно Е.Н.</t>
  </si>
  <si>
    <t>по ж.д. пр-кт Труда, д.38</t>
  </si>
  <si>
    <t>Начислено всего 394645,54</t>
  </si>
  <si>
    <t>холодная вода на СОИ  - 0</t>
  </si>
  <si>
    <t>горячая вода на СОИ  - 26731,21</t>
  </si>
  <si>
    <t>электроэнергия на СОИ -20341,8</t>
  </si>
  <si>
    <t>водоотведение на СОИ - 11206,5</t>
  </si>
  <si>
    <t>Замена магистрали КНС 2,3 подъезд (смета)</t>
  </si>
  <si>
    <t>Непредвиденные работы 83 ч/ч</t>
  </si>
  <si>
    <t xml:space="preserve">           2. Всего за период с "01" 10 2020 г. по "31" 12 2020 г. выполнено работ (оказано услуг) на общую сумму пятьсот девяносто восемь тысяч сто пятьдесят восемь рублей  71 копейка</t>
  </si>
  <si>
    <t>Председатель совета дома_____________________________________________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</si>
  <si>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</si>
  <si>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</si>
  <si>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</si>
  <si>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</si>
  <si>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НА ЛИЦЕВОМ СЧЕТЕ  ЗА  период  с 01.11.2020 по 31.12.2020г.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</si>
</sst>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/>
    <xf numFmtId="0" fontId="13" fillId="0" borderId="4" xfId="0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topLeftCell="A49" zoomScaleNormal="100" zoomScaleSheetLayoutView="100" workbookViewId="0">
      <selection activeCell="A53" sqref="A53:E53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3.886718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46" t="s">
        <v>11</v>
      </c>
      <c r="B1" s="46"/>
      <c r="C1" s="46"/>
      <c r="D1" s="46"/>
      <c r="E1" s="46"/>
    </row>
    <row r="2" spans="1:5" ht="38.25" customHeight="1" x14ac:dyDescent="0.3">
      <c r="A2" s="47" t="s">
        <v>12</v>
      </c>
      <c r="B2" s="48"/>
      <c r="C2" s="48"/>
      <c r="D2" s="48"/>
      <c r="E2" s="48"/>
    </row>
    <row r="3" spans="1:5" x14ac:dyDescent="0.25">
      <c r="A3" s="49" t="s">
        <v>46</v>
      </c>
      <c r="B3" s="49"/>
      <c r="C3" s="49"/>
      <c r="D3" s="49"/>
      <c r="E3" s="49"/>
    </row>
    <row r="4" spans="1:5" s="1" customFormat="1" ht="15.6" customHeight="1" x14ac:dyDescent="0.3">
      <c r="A4" s="22" t="s">
        <v>13</v>
      </c>
      <c r="B4" s="21"/>
      <c r="C4" s="21"/>
      <c r="D4" s="50" t="s">
        <v>47</v>
      </c>
      <c r="E4" s="50"/>
    </row>
    <row r="5" spans="1:5" x14ac:dyDescent="0.25">
      <c r="A5" s="25"/>
      <c r="B5" s="4"/>
      <c r="C5" s="4"/>
      <c r="D5" s="4"/>
      <c r="E5" s="4"/>
    </row>
    <row r="6" spans="1:5" x14ac:dyDescent="0.25">
      <c r="A6" s="51" t="s">
        <v>0</v>
      </c>
      <c r="B6" s="51"/>
      <c r="C6" s="51"/>
      <c r="D6" s="51"/>
      <c r="E6" s="51"/>
    </row>
    <row r="7" spans="1:5" x14ac:dyDescent="0.25">
      <c r="A7" s="45" t="s">
        <v>65</v>
      </c>
      <c r="B7" s="45"/>
      <c r="C7" s="45"/>
      <c r="D7" s="45"/>
      <c r="E7" s="45"/>
    </row>
    <row r="8" spans="1:5" ht="15.75" customHeight="1" x14ac:dyDescent="0.25">
      <c r="A8" s="53" t="s">
        <v>1</v>
      </c>
      <c r="B8" s="53"/>
      <c r="C8" s="53"/>
      <c r="D8" s="53"/>
      <c r="E8" s="53"/>
    </row>
    <row r="9" spans="1:5" ht="13.95" customHeight="1" x14ac:dyDescent="0.25">
      <c r="A9" s="54" t="s">
        <v>66</v>
      </c>
      <c r="B9" s="54"/>
      <c r="C9" s="54"/>
      <c r="D9" s="54"/>
      <c r="E9" s="54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.75" customHeight="1" x14ac:dyDescent="0.25">
      <c r="A11" s="51" t="s">
        <v>67</v>
      </c>
      <c r="B11" s="51"/>
      <c r="C11" s="51"/>
      <c r="D11" s="51"/>
      <c r="E11" s="51"/>
    </row>
    <row r="12" spans="1:5" ht="14.25" customHeight="1" x14ac:dyDescent="0.25">
      <c r="A12" s="53" t="s">
        <v>15</v>
      </c>
      <c r="B12" s="57"/>
      <c r="C12" s="57"/>
      <c r="D12" s="57"/>
      <c r="E12" s="57"/>
    </row>
    <row r="13" spans="1:5" x14ac:dyDescent="0.25">
      <c r="A13" s="51" t="s">
        <v>22</v>
      </c>
      <c r="B13" s="51"/>
      <c r="C13" s="51"/>
      <c r="D13" s="51"/>
      <c r="E13" s="51"/>
    </row>
    <row r="14" spans="1:5" ht="21" customHeight="1" x14ac:dyDescent="0.25">
      <c r="A14" s="53" t="s">
        <v>2</v>
      </c>
      <c r="B14" s="57"/>
      <c r="C14" s="57"/>
      <c r="D14" s="57"/>
      <c r="E14" s="57"/>
    </row>
    <row r="15" spans="1:5" ht="14.25" customHeight="1" x14ac:dyDescent="0.25">
      <c r="A15" s="51" t="s">
        <v>23</v>
      </c>
      <c r="B15" s="51"/>
      <c r="C15" s="51"/>
      <c r="D15" s="51"/>
      <c r="E15" s="51"/>
    </row>
    <row r="16" spans="1:5" x14ac:dyDescent="0.25">
      <c r="A16" s="53" t="s">
        <v>16</v>
      </c>
      <c r="B16" s="57"/>
      <c r="C16" s="57"/>
      <c r="D16" s="57"/>
      <c r="E16" s="57"/>
    </row>
    <row r="17" spans="1:7" ht="32.25" customHeight="1" x14ac:dyDescent="0.25">
      <c r="A17" s="51" t="s">
        <v>17</v>
      </c>
      <c r="B17" s="51"/>
      <c r="C17" s="51"/>
      <c r="D17" s="51"/>
      <c r="E17" s="51"/>
    </row>
    <row r="18" spans="1:7" ht="64.5" customHeight="1" x14ac:dyDescent="0.25">
      <c r="A18" s="51" t="s">
        <v>68</v>
      </c>
      <c r="B18" s="51"/>
      <c r="C18" s="51"/>
      <c r="D18" s="51"/>
      <c r="E18" s="51"/>
    </row>
    <row r="19" spans="1:7" ht="36.75" customHeight="1" x14ac:dyDescent="0.25">
      <c r="A19" s="52" t="s">
        <v>33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6500.2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customHeight="1" x14ac:dyDescent="0.25">
      <c r="A22" s="20" t="s">
        <v>43</v>
      </c>
      <c r="B22" s="8" t="s">
        <v>83</v>
      </c>
      <c r="C22" s="3" t="s">
        <v>4</v>
      </c>
      <c r="D22" s="3">
        <v>17.329999999999998</v>
      </c>
      <c r="E22" s="7">
        <f>D22*F20*G20</f>
        <v>337945.39799999993</v>
      </c>
    </row>
    <row r="23" spans="1:7" ht="69" x14ac:dyDescent="0.25">
      <c r="A23" s="6" t="s">
        <v>45</v>
      </c>
      <c r="B23" s="8" t="s">
        <v>48</v>
      </c>
      <c r="C23" s="3" t="s">
        <v>4</v>
      </c>
      <c r="D23" s="3"/>
      <c r="E23" s="7">
        <f>2943*3</f>
        <v>8829</v>
      </c>
    </row>
    <row r="24" spans="1:7" ht="27.6" x14ac:dyDescent="0.25">
      <c r="A24" s="6" t="s">
        <v>37</v>
      </c>
      <c r="B24" s="8" t="s">
        <v>44</v>
      </c>
      <c r="C24" s="3" t="s">
        <v>4</v>
      </c>
      <c r="D24" s="3"/>
      <c r="E24" s="7">
        <v>0</v>
      </c>
    </row>
    <row r="25" spans="1:7" x14ac:dyDescent="0.25">
      <c r="A25" s="6" t="s">
        <v>38</v>
      </c>
      <c r="B25" s="8" t="s">
        <v>24</v>
      </c>
      <c r="C25" s="3" t="s">
        <v>4</v>
      </c>
      <c r="D25" s="3">
        <v>4.78</v>
      </c>
      <c r="E25" s="7">
        <f>D25*F20*G20</f>
        <v>93212.868000000002</v>
      </c>
    </row>
    <row r="26" spans="1:7" x14ac:dyDescent="0.25">
      <c r="A26" s="6" t="s">
        <v>39</v>
      </c>
      <c r="B26" s="8" t="s">
        <v>48</v>
      </c>
      <c r="C26" s="3" t="s">
        <v>26</v>
      </c>
      <c r="D26" s="3"/>
      <c r="E26" s="7">
        <v>0</v>
      </c>
    </row>
    <row r="27" spans="1:7" x14ac:dyDescent="0.25">
      <c r="A27" s="6" t="s">
        <v>40</v>
      </c>
      <c r="B27" s="8" t="s">
        <v>48</v>
      </c>
      <c r="C27" s="3" t="s">
        <v>26</v>
      </c>
      <c r="D27" s="3"/>
      <c r="E27" s="7">
        <v>23918.080000000002</v>
      </c>
    </row>
    <row r="28" spans="1:7" x14ac:dyDescent="0.25">
      <c r="A28" s="6" t="s">
        <v>35</v>
      </c>
      <c r="B28" s="8" t="s">
        <v>48</v>
      </c>
      <c r="C28" s="3" t="s">
        <v>26</v>
      </c>
      <c r="D28" s="3"/>
      <c r="E28" s="7">
        <v>10491.88</v>
      </c>
    </row>
    <row r="29" spans="1:7" x14ac:dyDescent="0.25">
      <c r="A29" s="6" t="s">
        <v>41</v>
      </c>
      <c r="B29" s="8" t="s">
        <v>48</v>
      </c>
      <c r="C29" s="3" t="s">
        <v>26</v>
      </c>
      <c r="D29" s="3"/>
      <c r="E29" s="7">
        <v>12459.48</v>
      </c>
    </row>
    <row r="30" spans="1:7" x14ac:dyDescent="0.25">
      <c r="A30" s="6" t="s">
        <v>25</v>
      </c>
      <c r="B30" s="8" t="s">
        <v>48</v>
      </c>
      <c r="C30" s="3" t="s">
        <v>26</v>
      </c>
      <c r="D30" s="3"/>
      <c r="E30" s="7">
        <f>7756.24-1150+6703.9</f>
        <v>13310.14</v>
      </c>
    </row>
    <row r="31" spans="1:7" x14ac:dyDescent="0.25">
      <c r="A31" s="66" t="s">
        <v>82</v>
      </c>
      <c r="B31" s="19" t="s">
        <v>49</v>
      </c>
      <c r="C31" s="3" t="s">
        <v>26</v>
      </c>
      <c r="D31" s="19"/>
      <c r="E31" s="7">
        <v>5472.06</v>
      </c>
    </row>
    <row r="32" spans="1:7" x14ac:dyDescent="0.25">
      <c r="A32" s="67" t="s">
        <v>69</v>
      </c>
      <c r="B32" s="19" t="s">
        <v>49</v>
      </c>
      <c r="C32" s="3" t="s">
        <v>26</v>
      </c>
      <c r="D32" s="69"/>
      <c r="E32" s="7">
        <v>1720.29</v>
      </c>
    </row>
    <row r="33" spans="1:5" ht="27.6" x14ac:dyDescent="0.25">
      <c r="A33" s="18" t="s">
        <v>80</v>
      </c>
      <c r="B33" s="19" t="s">
        <v>49</v>
      </c>
      <c r="C33" s="3" t="s">
        <v>26</v>
      </c>
      <c r="D33" s="19"/>
      <c r="E33" s="7">
        <v>25485.19</v>
      </c>
    </row>
    <row r="34" spans="1:5" ht="27.6" x14ac:dyDescent="0.25">
      <c r="A34" s="18" t="s">
        <v>70</v>
      </c>
      <c r="B34" s="19" t="s">
        <v>49</v>
      </c>
      <c r="C34" s="3" t="s">
        <v>34</v>
      </c>
      <c r="D34" s="19">
        <v>2</v>
      </c>
      <c r="E34" s="7">
        <f>D34*206.95</f>
        <v>413.9</v>
      </c>
    </row>
    <row r="35" spans="1:5" ht="27.6" x14ac:dyDescent="0.25">
      <c r="A35" s="18" t="s">
        <v>71</v>
      </c>
      <c r="B35" s="19" t="s">
        <v>49</v>
      </c>
      <c r="C35" s="3" t="s">
        <v>34</v>
      </c>
      <c r="D35" s="19">
        <v>16</v>
      </c>
      <c r="E35" s="7">
        <f t="shared" ref="E35:E39" si="0">D35*206.95</f>
        <v>3311.2</v>
      </c>
    </row>
    <row r="36" spans="1:5" ht="27.6" x14ac:dyDescent="0.25">
      <c r="A36" s="18" t="s">
        <v>72</v>
      </c>
      <c r="B36" s="19" t="s">
        <v>49</v>
      </c>
      <c r="C36" s="3" t="s">
        <v>34</v>
      </c>
      <c r="D36" s="19">
        <v>6</v>
      </c>
      <c r="E36" s="7">
        <f t="shared" si="0"/>
        <v>1241.6999999999998</v>
      </c>
    </row>
    <row r="37" spans="1:5" x14ac:dyDescent="0.25">
      <c r="A37" s="18" t="s">
        <v>73</v>
      </c>
      <c r="B37" s="19" t="s">
        <v>49</v>
      </c>
      <c r="C37" s="3" t="s">
        <v>34</v>
      </c>
      <c r="D37" s="19">
        <v>30</v>
      </c>
      <c r="E37" s="7">
        <f t="shared" si="0"/>
        <v>6208.5</v>
      </c>
    </row>
    <row r="38" spans="1:5" ht="27.6" x14ac:dyDescent="0.25">
      <c r="A38" s="18" t="s">
        <v>74</v>
      </c>
      <c r="B38" s="19" t="s">
        <v>49</v>
      </c>
      <c r="C38" s="3" t="s">
        <v>34</v>
      </c>
      <c r="D38" s="19">
        <v>1</v>
      </c>
      <c r="E38" s="7">
        <f t="shared" si="0"/>
        <v>206.95</v>
      </c>
    </row>
    <row r="39" spans="1:5" x14ac:dyDescent="0.25">
      <c r="A39" s="71" t="s">
        <v>75</v>
      </c>
      <c r="B39" s="19" t="s">
        <v>49</v>
      </c>
      <c r="C39" s="3" t="s">
        <v>34</v>
      </c>
      <c r="D39" s="70">
        <v>6</v>
      </c>
      <c r="E39" s="7">
        <f t="shared" si="0"/>
        <v>1241.6999999999998</v>
      </c>
    </row>
    <row r="40" spans="1:5" ht="27.6" x14ac:dyDescent="0.25">
      <c r="A40" s="18" t="s">
        <v>81</v>
      </c>
      <c r="B40" s="19" t="s">
        <v>50</v>
      </c>
      <c r="C40" s="3" t="s">
        <v>26</v>
      </c>
      <c r="D40" s="19"/>
      <c r="E40" s="7">
        <v>25485.19</v>
      </c>
    </row>
    <row r="41" spans="1:5" x14ac:dyDescent="0.25">
      <c r="A41" s="18" t="s">
        <v>76</v>
      </c>
      <c r="B41" s="19" t="s">
        <v>50</v>
      </c>
      <c r="C41" s="3" t="s">
        <v>34</v>
      </c>
      <c r="D41" s="19"/>
      <c r="E41" s="7">
        <v>22652.28</v>
      </c>
    </row>
    <row r="42" spans="1:5" x14ac:dyDescent="0.25">
      <c r="A42" s="18" t="s">
        <v>77</v>
      </c>
      <c r="B42" s="19" t="s">
        <v>50</v>
      </c>
      <c r="C42" s="3" t="s">
        <v>34</v>
      </c>
      <c r="D42" s="19">
        <v>14</v>
      </c>
      <c r="E42" s="7">
        <f t="shared" ref="E42:E43" si="1">D42*206.95</f>
        <v>2897.2999999999997</v>
      </c>
    </row>
    <row r="43" spans="1:5" x14ac:dyDescent="0.25">
      <c r="A43" s="18" t="s">
        <v>78</v>
      </c>
      <c r="B43" s="19" t="s">
        <v>50</v>
      </c>
      <c r="C43" s="3" t="s">
        <v>34</v>
      </c>
      <c r="D43" s="19">
        <v>8</v>
      </c>
      <c r="E43" s="7">
        <f t="shared" si="1"/>
        <v>1655.6</v>
      </c>
    </row>
    <row r="44" spans="1:5" s="12" customFormat="1" x14ac:dyDescent="0.25">
      <c r="A44" s="66" t="s">
        <v>79</v>
      </c>
      <c r="B44" s="9"/>
      <c r="C44" s="10"/>
      <c r="D44" s="10">
        <f>SUM(D34:D43)</f>
        <v>83</v>
      </c>
      <c r="E44" s="11">
        <f>SUM(E22:E43)</f>
        <v>598158.70599999977</v>
      </c>
    </row>
    <row r="46" spans="1:5" ht="30.75" customHeight="1" x14ac:dyDescent="0.25">
      <c r="A46" s="59" t="s">
        <v>94</v>
      </c>
      <c r="B46" s="59"/>
      <c r="C46" s="59"/>
      <c r="D46" s="59"/>
      <c r="E46" s="59"/>
    </row>
    <row r="47" spans="1:5" ht="30.75" customHeight="1" x14ac:dyDescent="0.25">
      <c r="A47" s="51" t="s">
        <v>21</v>
      </c>
      <c r="B47" s="51"/>
      <c r="C47" s="51"/>
      <c r="D47" s="51"/>
      <c r="E47" s="51"/>
    </row>
    <row r="48" spans="1:5" x14ac:dyDescent="0.25">
      <c r="A48" s="51" t="s">
        <v>20</v>
      </c>
      <c r="B48" s="51"/>
      <c r="C48" s="51"/>
      <c r="D48" s="51"/>
      <c r="E48" s="51"/>
    </row>
    <row r="49" spans="1:5" ht="32.25" customHeight="1" x14ac:dyDescent="0.25">
      <c r="A49" s="51" t="s">
        <v>27</v>
      </c>
      <c r="B49" s="51"/>
      <c r="C49" s="51"/>
      <c r="D49" s="51"/>
      <c r="E49" s="51"/>
    </row>
    <row r="50" spans="1:5" x14ac:dyDescent="0.25">
      <c r="A50" s="51" t="s">
        <v>18</v>
      </c>
      <c r="B50" s="51"/>
      <c r="C50" s="51"/>
      <c r="D50" s="51"/>
      <c r="E50" s="51"/>
    </row>
    <row r="51" spans="1:5" x14ac:dyDescent="0.25">
      <c r="A51" s="60" t="s">
        <v>5</v>
      </c>
      <c r="B51" s="60"/>
      <c r="C51" s="60"/>
      <c r="D51" s="60"/>
      <c r="E51" s="60"/>
    </row>
    <row r="52" spans="1:5" x14ac:dyDescent="0.25">
      <c r="A52" s="51" t="s">
        <v>18</v>
      </c>
      <c r="B52" s="51"/>
      <c r="C52" s="51"/>
      <c r="D52" s="51"/>
      <c r="E52" s="51"/>
    </row>
    <row r="53" spans="1:5" x14ac:dyDescent="0.25">
      <c r="A53" s="61" t="s">
        <v>28</v>
      </c>
      <c r="B53" s="61"/>
      <c r="C53" s="61"/>
      <c r="D53" s="61"/>
      <c r="E53" s="61"/>
    </row>
    <row r="54" spans="1:5" x14ac:dyDescent="0.25">
      <c r="B54" s="58" t="s">
        <v>19</v>
      </c>
      <c r="C54" s="58"/>
      <c r="D54" s="58"/>
      <c r="E54" s="5" t="s">
        <v>6</v>
      </c>
    </row>
    <row r="55" spans="1:5" x14ac:dyDescent="0.25">
      <c r="A55" s="24"/>
      <c r="B55" s="24"/>
      <c r="C55" s="24"/>
      <c r="D55" s="24"/>
      <c r="E55" s="24"/>
    </row>
    <row r="56" spans="1:5" x14ac:dyDescent="0.25">
      <c r="A56" s="61" t="s">
        <v>85</v>
      </c>
      <c r="B56" s="61"/>
      <c r="C56" s="61"/>
      <c r="D56" s="61"/>
      <c r="E56" s="61"/>
    </row>
    <row r="57" spans="1:5" x14ac:dyDescent="0.25">
      <c r="B57" s="58" t="s">
        <v>19</v>
      </c>
      <c r="C57" s="58"/>
      <c r="D57" s="58"/>
      <c r="E57" s="5" t="s">
        <v>6</v>
      </c>
    </row>
    <row r="59" spans="1:5" x14ac:dyDescent="0.25">
      <c r="A59" s="17" t="s">
        <v>31</v>
      </c>
    </row>
    <row r="60" spans="1:5" x14ac:dyDescent="0.25">
      <c r="A60" s="12" t="s">
        <v>29</v>
      </c>
    </row>
    <row r="61" spans="1:5" x14ac:dyDescent="0.25">
      <c r="A61" s="2" t="s">
        <v>42</v>
      </c>
      <c r="B61" s="13">
        <v>0</v>
      </c>
    </row>
    <row r="62" spans="1:5" ht="15.6" x14ac:dyDescent="0.3">
      <c r="A62" s="14" t="s">
        <v>84</v>
      </c>
      <c r="B62" s="15"/>
    </row>
    <row r="63" spans="1:5" x14ac:dyDescent="0.25">
      <c r="A63" s="2" t="s">
        <v>36</v>
      </c>
      <c r="B63" s="15">
        <v>170191.99</v>
      </c>
    </row>
    <row r="64" spans="1:5" ht="12.6" customHeight="1" x14ac:dyDescent="0.25">
      <c r="A64" s="23" t="s">
        <v>32</v>
      </c>
      <c r="B64" s="15">
        <f>E44</f>
        <v>598158.70599999977</v>
      </c>
    </row>
    <row r="65" spans="1:2" x14ac:dyDescent="0.25">
      <c r="A65" s="16" t="s">
        <v>30</v>
      </c>
      <c r="B65" s="13">
        <f>B61+B63-B64</f>
        <v>-427966.71599999978</v>
      </c>
    </row>
  </sheetData>
  <mergeCells count="30">
    <mergeCell ref="B57:D57"/>
    <mergeCell ref="A20:E20"/>
    <mergeCell ref="A46:E46"/>
    <mergeCell ref="A47:E47"/>
    <mergeCell ref="A48:E48"/>
    <mergeCell ref="A49:E49"/>
    <mergeCell ref="A50:E50"/>
    <mergeCell ref="A51:E51"/>
    <mergeCell ref="A52:E52"/>
    <mergeCell ref="A53:E53"/>
    <mergeCell ref="B54:D54"/>
    <mergeCell ref="A56:E5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Normal="100" zoomScaleSheetLayoutView="100" workbookViewId="0">
      <selection activeCell="B7" sqref="B7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3" t="s">
        <v>51</v>
      </c>
      <c r="B1" s="63"/>
      <c r="C1" s="63"/>
      <c r="D1" s="26"/>
    </row>
    <row r="2" spans="1:5" ht="15.6" x14ac:dyDescent="0.3">
      <c r="A2" s="64" t="s">
        <v>52</v>
      </c>
      <c r="B2" s="64"/>
      <c r="C2" s="64"/>
      <c r="D2" s="1"/>
    </row>
    <row r="3" spans="1:5" ht="15.6" x14ac:dyDescent="0.3">
      <c r="A3" s="64" t="s">
        <v>100</v>
      </c>
      <c r="B3" s="64"/>
      <c r="C3" s="64"/>
      <c r="D3" s="1"/>
    </row>
    <row r="4" spans="1:5" ht="15.6" x14ac:dyDescent="0.3">
      <c r="A4" s="63" t="s">
        <v>86</v>
      </c>
      <c r="B4" s="63"/>
      <c r="C4" s="63"/>
      <c r="D4" s="26"/>
    </row>
    <row r="5" spans="1:5" ht="15.6" x14ac:dyDescent="0.3">
      <c r="A5" s="65"/>
      <c r="B5" s="65"/>
      <c r="C5" s="65"/>
      <c r="D5" s="1"/>
    </row>
    <row r="6" spans="1:5" ht="15.6" x14ac:dyDescent="0.3">
      <c r="A6" s="1"/>
      <c r="B6" s="27" t="s">
        <v>53</v>
      </c>
      <c r="C6" s="28">
        <v>0</v>
      </c>
      <c r="D6" s="29"/>
    </row>
    <row r="7" spans="1:5" ht="15.6" x14ac:dyDescent="0.3">
      <c r="A7" s="1"/>
      <c r="B7" s="27" t="s">
        <v>87</v>
      </c>
      <c r="C7" s="28"/>
      <c r="D7" s="29"/>
    </row>
    <row r="8" spans="1:5" ht="15.6" x14ac:dyDescent="0.3">
      <c r="A8" s="1"/>
      <c r="B8" s="72" t="s">
        <v>88</v>
      </c>
      <c r="C8" s="28"/>
      <c r="D8" s="29"/>
    </row>
    <row r="9" spans="1:5" ht="15.6" x14ac:dyDescent="0.3">
      <c r="A9" s="1"/>
      <c r="B9" s="72" t="s">
        <v>89</v>
      </c>
      <c r="C9" s="28"/>
      <c r="D9" s="29"/>
    </row>
    <row r="10" spans="1:5" ht="15.6" x14ac:dyDescent="0.3">
      <c r="A10" s="1"/>
      <c r="B10" s="72" t="s">
        <v>90</v>
      </c>
      <c r="C10" s="28"/>
      <c r="D10" s="29"/>
    </row>
    <row r="11" spans="1:5" ht="15.6" x14ac:dyDescent="0.3">
      <c r="A11" s="1"/>
      <c r="B11" s="72" t="s">
        <v>91</v>
      </c>
      <c r="C11" s="28"/>
      <c r="D11" s="29"/>
    </row>
    <row r="12" spans="1:5" ht="15.6" x14ac:dyDescent="0.3">
      <c r="A12" s="30" t="s">
        <v>54</v>
      </c>
      <c r="B12" s="27" t="s">
        <v>55</v>
      </c>
      <c r="C12" s="31">
        <v>170191.99</v>
      </c>
      <c r="D12" s="32"/>
    </row>
    <row r="13" spans="1:5" ht="15.6" x14ac:dyDescent="0.3">
      <c r="A13" s="21"/>
      <c r="B13" s="27" t="s">
        <v>56</v>
      </c>
      <c r="C13" s="33">
        <f>SUM(C12:C12)</f>
        <v>170191.99</v>
      </c>
      <c r="D13" s="29"/>
    </row>
    <row r="14" spans="1:5" ht="15.6" x14ac:dyDescent="0.3">
      <c r="A14" s="1"/>
      <c r="B14" s="62"/>
      <c r="C14" s="62"/>
      <c r="D14" s="34"/>
    </row>
    <row r="15" spans="1:5" ht="15.6" x14ac:dyDescent="0.3">
      <c r="A15" s="1" t="s">
        <v>57</v>
      </c>
      <c r="B15" s="35" t="s">
        <v>43</v>
      </c>
      <c r="C15" s="36">
        <f>'4кв'!E22</f>
        <v>337945.39799999993</v>
      </c>
      <c r="D15" s="34"/>
    </row>
    <row r="16" spans="1:5" ht="41.4" x14ac:dyDescent="0.3">
      <c r="A16" s="1"/>
      <c r="B16" s="6" t="s">
        <v>45</v>
      </c>
      <c r="C16" s="36">
        <f>'4кв'!E23</f>
        <v>8829</v>
      </c>
      <c r="D16" s="34"/>
      <c r="E16" s="37"/>
    </row>
    <row r="17" spans="1:5" ht="15.6" x14ac:dyDescent="0.3">
      <c r="A17" s="1"/>
      <c r="B17" s="6" t="s">
        <v>37</v>
      </c>
      <c r="C17" s="36">
        <f>'4кв'!E24</f>
        <v>0</v>
      </c>
      <c r="D17" s="34"/>
      <c r="E17" s="37"/>
    </row>
    <row r="18" spans="1:5" ht="15.6" x14ac:dyDescent="0.3">
      <c r="B18" s="6" t="s">
        <v>38</v>
      </c>
      <c r="C18" s="36">
        <f>'4кв'!E25</f>
        <v>93212.868000000002</v>
      </c>
      <c r="D18" s="34"/>
    </row>
    <row r="19" spans="1:5" ht="15.6" x14ac:dyDescent="0.3">
      <c r="B19" s="72" t="s">
        <v>96</v>
      </c>
      <c r="C19" s="36">
        <f>'4кв'!E26</f>
        <v>0</v>
      </c>
      <c r="D19" s="34"/>
    </row>
    <row r="20" spans="1:5" ht="15.6" x14ac:dyDescent="0.3">
      <c r="B20" s="72" t="s">
        <v>97</v>
      </c>
      <c r="C20" s="36">
        <f>'4кв'!E27</f>
        <v>23918.080000000002</v>
      </c>
      <c r="D20" s="34"/>
    </row>
    <row r="21" spans="1:5" ht="15.6" x14ac:dyDescent="0.3">
      <c r="B21" s="72" t="s">
        <v>98</v>
      </c>
      <c r="C21" s="36">
        <f>'4кв'!E28</f>
        <v>10491.88</v>
      </c>
      <c r="D21" s="34"/>
    </row>
    <row r="22" spans="1:5" ht="15.6" x14ac:dyDescent="0.3">
      <c r="B22" s="72" t="s">
        <v>99</v>
      </c>
      <c r="C22" s="36">
        <f>'4кв'!E29</f>
        <v>12459.48</v>
      </c>
      <c r="D22" s="34"/>
    </row>
    <row r="23" spans="1:5" ht="15.6" x14ac:dyDescent="0.3">
      <c r="A23" s="1"/>
      <c r="B23" s="38" t="s">
        <v>58</v>
      </c>
      <c r="C23" s="36">
        <f>'4кв'!E30</f>
        <v>13310.14</v>
      </c>
      <c r="D23" s="34"/>
    </row>
    <row r="24" spans="1:5" ht="15.6" x14ac:dyDescent="0.3">
      <c r="A24" s="1"/>
      <c r="B24" s="39" t="s">
        <v>93</v>
      </c>
      <c r="C24" s="40">
        <f>83*206.95</f>
        <v>17176.849999999999</v>
      </c>
      <c r="D24" s="34"/>
    </row>
    <row r="25" spans="1:5" ht="15.6" x14ac:dyDescent="0.3">
      <c r="A25" s="1"/>
      <c r="B25" s="41" t="s">
        <v>59</v>
      </c>
      <c r="C25" s="40">
        <f>SUM(C26:C29)</f>
        <v>80815.009999999995</v>
      </c>
      <c r="D25" s="34"/>
    </row>
    <row r="26" spans="1:5" ht="15.6" x14ac:dyDescent="0.3">
      <c r="A26" s="1"/>
      <c r="B26" s="66" t="s">
        <v>82</v>
      </c>
      <c r="C26" s="7">
        <v>5472.06</v>
      </c>
      <c r="D26" s="34"/>
    </row>
    <row r="27" spans="1:5" ht="15.6" x14ac:dyDescent="0.3">
      <c r="A27" s="1"/>
      <c r="B27" s="68" t="s">
        <v>69</v>
      </c>
      <c r="C27" s="7">
        <v>1720.29</v>
      </c>
      <c r="D27" s="34"/>
    </row>
    <row r="28" spans="1:5" ht="15.6" x14ac:dyDescent="0.3">
      <c r="A28" s="1"/>
      <c r="B28" s="18" t="s">
        <v>92</v>
      </c>
      <c r="C28" s="7">
        <f>25485.19*2</f>
        <v>50970.38</v>
      </c>
      <c r="D28" s="34"/>
    </row>
    <row r="29" spans="1:5" ht="15.6" x14ac:dyDescent="0.3">
      <c r="A29" s="1"/>
      <c r="B29" s="18" t="s">
        <v>76</v>
      </c>
      <c r="C29" s="7">
        <f>'4кв'!E41</f>
        <v>22652.28</v>
      </c>
      <c r="D29" s="34"/>
    </row>
    <row r="30" spans="1:5" ht="15.6" x14ac:dyDescent="0.3">
      <c r="A30" s="1"/>
      <c r="B30" s="42" t="s">
        <v>60</v>
      </c>
      <c r="C30" s="43">
        <f>SUM(C15:C25)</f>
        <v>598158.70599999989</v>
      </c>
      <c r="D30" s="34"/>
      <c r="E30" s="37"/>
    </row>
    <row r="31" spans="1:5" ht="15.6" x14ac:dyDescent="0.3">
      <c r="A31" s="1"/>
      <c r="B31" s="44" t="s">
        <v>61</v>
      </c>
      <c r="C31" s="43">
        <f>C6+C13-C30</f>
        <v>-427966.7159999999</v>
      </c>
      <c r="D31" s="34"/>
    </row>
    <row r="32" spans="1:5" ht="15.6" x14ac:dyDescent="0.3">
      <c r="A32" s="1"/>
      <c r="B32" s="30"/>
      <c r="C32" s="30"/>
      <c r="D32" s="34"/>
    </row>
    <row r="33" spans="1:4" ht="15.6" x14ac:dyDescent="0.3">
      <c r="A33" s="1"/>
      <c r="B33" s="30"/>
      <c r="C33" s="30"/>
      <c r="D33" s="34"/>
    </row>
    <row r="34" spans="1:4" ht="15.6" x14ac:dyDescent="0.3">
      <c r="A34" s="1"/>
      <c r="B34" s="30"/>
      <c r="C34" s="30"/>
      <c r="D34" s="34"/>
    </row>
    <row r="35" spans="1:4" ht="15.6" x14ac:dyDescent="0.3">
      <c r="A35" s="30" t="s">
        <v>62</v>
      </c>
      <c r="C35" s="30"/>
      <c r="D35" s="34"/>
    </row>
    <row r="36" spans="1:4" ht="15.6" x14ac:dyDescent="0.3">
      <c r="A36" s="1"/>
      <c r="B36" s="30"/>
      <c r="C36" s="30"/>
      <c r="D36" s="34"/>
    </row>
    <row r="37" spans="1:4" ht="15.6" x14ac:dyDescent="0.3">
      <c r="A37" s="1"/>
      <c r="B37" s="30"/>
      <c r="C37" s="30"/>
      <c r="D37" s="34"/>
    </row>
    <row r="38" spans="1:4" ht="15.6" x14ac:dyDescent="0.3">
      <c r="A38" s="1" t="s">
        <v>63</v>
      </c>
      <c r="B38" s="30" t="s">
        <v>64</v>
      </c>
      <c r="C38" s="30"/>
      <c r="D38" s="34"/>
    </row>
    <row r="39" spans="1:4" ht="15.6" x14ac:dyDescent="0.3">
      <c r="A39" s="1"/>
      <c r="B39" s="30"/>
      <c r="C39" s="30"/>
      <c r="D39" s="34"/>
    </row>
    <row r="40" spans="1:4" ht="15.6" x14ac:dyDescent="0.3">
      <c r="A40" s="14" t="s">
        <v>95</v>
      </c>
      <c r="B40" s="14"/>
      <c r="C40" s="14"/>
      <c r="D40" s="34"/>
    </row>
    <row r="41" spans="1:4" ht="15.6" x14ac:dyDescent="0.3">
      <c r="A41" s="1"/>
      <c r="B41" s="30"/>
      <c r="C41" s="30"/>
      <c r="D41" s="34"/>
    </row>
    <row r="42" spans="1:4" ht="15.6" x14ac:dyDescent="0.3">
      <c r="A42" s="1"/>
      <c r="B42" s="30"/>
      <c r="C42" s="30"/>
      <c r="D42" s="34"/>
    </row>
    <row r="43" spans="1:4" ht="15.6" x14ac:dyDescent="0.3">
      <c r="A43" s="1"/>
      <c r="B43" s="30"/>
      <c r="C43" s="30"/>
      <c r="D43" s="34"/>
    </row>
    <row r="44" spans="1:4" ht="15.6" x14ac:dyDescent="0.3">
      <c r="A44" s="1"/>
      <c r="B44" s="30"/>
      <c r="C44" s="30"/>
      <c r="D44" s="34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4кв</vt:lpstr>
      <vt:lpstr>отчет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2021-03-16T13:43:15Z</dcterms:modified>
</cp:coreProperties>
</file>