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 activeTab="4"/>
  </bookViews>
  <sheets>
    <sheet name="1кв" sheetId="14" r:id="rId1"/>
    <sheet name="2кв" sheetId="15" r:id="rId2"/>
    <sheet name="3кв" sheetId="16" r:id="rId3"/>
    <sheet name="4кв" sheetId="17" r:id="rId4"/>
    <sheet name="отчет" sheetId="18" r:id="rId5"/>
  </sheets>
  <definedNames>
    <definedName name="_xlnm.Print_Area" localSheetId="0">'1кв'!$A$1:$E$49</definedName>
    <definedName name="_xlnm.Print_Area" localSheetId="1">'2кв'!$A$1:$E$50</definedName>
    <definedName name="_xlnm.Print_Area" localSheetId="2">'3кв'!$A$1:$E$50</definedName>
    <definedName name="_xlnm.Print_Area" localSheetId="3">'4кв'!$A$1:$E$50</definedName>
    <definedName name="_xlnm.Print_Area" localSheetId="4">отчет!$A$1:$C$35</definedName>
  </definedNames>
  <calcPr calcId="145621"/>
</workbook>
</file>

<file path=xl/calcChain.xml><?xml version="1.0" encoding="utf-8"?>
<calcChain xmlns="http://schemas.openxmlformats.org/spreadsheetml/2006/main">
  <c r="B47" i="17" l="1"/>
  <c r="C17" i="18"/>
  <c r="C16" i="18"/>
  <c r="E27" i="17"/>
  <c r="E26" i="17"/>
  <c r="C19" i="18"/>
  <c r="C18" i="18"/>
  <c r="C13" i="18"/>
  <c r="C14" i="18"/>
  <c r="C15" i="18"/>
  <c r="C12" i="18"/>
  <c r="C9" i="18"/>
  <c r="C8" i="18"/>
  <c r="C6" i="18"/>
  <c r="C20" i="18" l="1"/>
  <c r="C21" i="18" s="1"/>
  <c r="C10" i="18"/>
  <c r="B45" i="17" l="1"/>
  <c r="E24" i="17"/>
  <c r="E23" i="17"/>
  <c r="E22" i="17"/>
  <c r="B49" i="17" s="1"/>
  <c r="B50" i="17" l="1"/>
  <c r="B45" i="16"/>
  <c r="E27" i="16"/>
  <c r="E24" i="16" l="1"/>
  <c r="E23" i="16"/>
  <c r="E22" i="16"/>
  <c r="B49" i="16" l="1"/>
  <c r="B50" i="16" s="1"/>
  <c r="B50" i="15"/>
  <c r="E27" i="15" l="1"/>
  <c r="B45" i="15"/>
  <c r="E24" i="15"/>
  <c r="E23" i="15"/>
  <c r="D22" i="15"/>
  <c r="E22" i="15" s="1"/>
  <c r="B49" i="15" s="1"/>
  <c r="E24" i="14" l="1"/>
  <c r="D22" i="14" l="1"/>
  <c r="E23" i="14" l="1"/>
  <c r="E22" i="14"/>
  <c r="E27" i="14" l="1"/>
  <c r="B48" i="14" s="1"/>
  <c r="B49" i="14" l="1"/>
</calcChain>
</file>

<file path=xl/sharedStrings.xml><?xml version="1.0" encoding="utf-8"?>
<sst xmlns="http://schemas.openxmlformats.org/spreadsheetml/2006/main" count="267" uniqueCount="97">
  <si>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</si>
  <si>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</si>
  <si>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</si>
  <si>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</si>
  <si>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</si>
  <si>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</si>
  <si>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</si>
  <si>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</si>
  <si>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</si>
  <si>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</si>
  <si>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</si>
  <si>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</si>
  <si>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</si>
  <si>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</si>
  <si>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</si>
  <si>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</si>
  <si>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</si>
  <si>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</si>
  <si>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</si>
  <si>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</si>
  <si>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</si>
  <si>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</si>
  <si>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</si>
  <si>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</si>
  <si>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</si>
  <si>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</si>
  <si>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</si>
  <si>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</si>
  <si>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</si>
  <si>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Исполнитель - ООО ЖКХ "Локомотив", в лице директора  Шевченко Г. А.</t>
  </si>
  <si>
    <t>Информация для собственников:</t>
  </si>
  <si>
    <t xml:space="preserve">Итого остаток на конец квартала </t>
  </si>
  <si>
    <t>в т.ч. Оплачено</t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</si>
  <si>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№27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пер. Тимирязева</t>
    </r>
  </si>
  <si>
    <t>г. Россошь, пер.Тимирязева,27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</si>
  <si>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№73 от   01.04.2016 г.</t>
    </r>
  </si>
  <si>
    <t>Общая площадь квартир - 849,2</t>
  </si>
  <si>
    <t xml:space="preserve">Расходы по содержанию и тек. Ремонту </t>
  </si>
  <si>
    <t>Остаток на начало квартала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</si>
  <si>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>Ушаковой Ольги Владимировны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</si>
  <si>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№14,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ственников №8 от 21.04.2018 г.</t>
    </r>
  </si>
  <si>
    <t xml:space="preserve">определена приложением № 9 к договору </t>
  </si>
  <si>
    <t xml:space="preserve">Общехозяйственные расходы </t>
  </si>
  <si>
    <t>Стоимость материалов</t>
  </si>
  <si>
    <t>Заказчик - Собственники МКД, в лице председателя совета МКД Ушакова О.В.</t>
  </si>
  <si>
    <t xml:space="preserve">Услуги по содержанию многоквартирного дома </t>
  </si>
  <si>
    <t>за 1 квартал 2020 года</t>
  </si>
  <si>
    <t>"31" 03 2020 г.</t>
  </si>
  <si>
    <t>Изготовление и монтаж козырьков 3шт.(смета)</t>
  </si>
  <si>
    <t>март</t>
  </si>
  <si>
    <t>Обработка подъездов хлорсодержащими растворами  протирка перил, почт.ящиков, замков ежедневно</t>
  </si>
  <si>
    <t>с 26.03 по 31.03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</si>
  <si>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семьдесят шесть тысяч пятьсот девяносто четыре рубля 19 копеек</t>
    </r>
  </si>
  <si>
    <t>Предъявлено населению 38534,4</t>
  </si>
  <si>
    <t>за 2 квартал 2020 года</t>
  </si>
  <si>
    <t>"30" 06 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</si>
  <si>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</si>
  <si>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</si>
  <si>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Замена вводного кабеля смета</t>
  </si>
  <si>
    <t>апрель</t>
  </si>
  <si>
    <t xml:space="preserve">           2. Всего за период с "01" 04 2020 г. по "30" 06 2020 г. выполнено работ (оказано услуг) на общую сумму пятьдесят две тысячи семьсот девяносто один рубль 73 копейки</t>
  </si>
  <si>
    <t>Оплачено по дог.администр. кв.5</t>
  </si>
  <si>
    <t>за 3 квартал 2020 года</t>
  </si>
  <si>
    <t>"30" 09  2020 г.</t>
  </si>
  <si>
    <t>3 квартал</t>
  </si>
  <si>
    <t xml:space="preserve">           2. Всего за период с "01" 07 2020 г. по "30" 09 2020 г. выполнено работ (оказано услуг) на общую сумму тридцать четыре тысячи шестьсот восемьдесят восемь рублей 09 копеек</t>
  </si>
  <si>
    <t>Предъявлено населению 39738,6</t>
  </si>
  <si>
    <t>за 4 квартал 2020 года</t>
  </si>
  <si>
    <t>"31" 12 2020 г.</t>
  </si>
  <si>
    <t>4 квартал</t>
  </si>
  <si>
    <t>Предъявлено населению 39712,2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</si>
  <si>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</si>
  <si>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</si>
  <si>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</si>
  <si>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</si>
  <si>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</si>
  <si>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</si>
  <si>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</si>
  <si>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</si>
  <si>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</si>
  <si>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</si>
  <si>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</si>
  <si>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</si>
  <si>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</si>
  <si>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</si>
  <si>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Перечень предлагаемых работ на 2021 год.</t>
  </si>
  <si>
    <t>Предложение по структуре тарифа на 2021 год.</t>
  </si>
  <si>
    <t>Председатель совета дома_____________________________________________</t>
  </si>
  <si>
    <t>по ж.д. пер.Тимирязева, д.27</t>
  </si>
  <si>
    <t>Начислено всего 156519,6</t>
  </si>
  <si>
    <t>Ремонт кодового замка</t>
  </si>
  <si>
    <t>июль</t>
  </si>
  <si>
    <t>ч/час</t>
  </si>
  <si>
    <t>Непредвиденные работы 1,5ч/ч</t>
  </si>
  <si>
    <t>Замена вводного кабеля (смета)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</si>
  <si>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тридцать четыре тысячи девятьсот девяносто три рубля 02 копейки</t>
    </r>
  </si>
  <si>
    <t>Оплачено по договору с администрацией за кв.5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</si>
</sst>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\ _₽"/>
    <numFmt numFmtId="165" formatCode="#,##0.00_ ;\-#,##0.00\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2" fillId="0" borderId="0" xfId="0" applyFont="1"/>
    <xf numFmtId="43" fontId="4" fillId="0" borderId="0" xfId="0" applyNumberFormat="1" applyFont="1"/>
    <xf numFmtId="0" fontId="13" fillId="0" borderId="0" xfId="0" applyFont="1"/>
    <xf numFmtId="39" fontId="7" fillId="0" borderId="0" xfId="1" applyNumberFormat="1" applyFont="1"/>
    <xf numFmtId="39" fontId="4" fillId="0" borderId="0" xfId="1" applyNumberFormat="1" applyFont="1"/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0" fontId="3" fillId="0" borderId="1" xfId="0" applyFont="1" applyBorder="1" applyAlignment="1">
      <alignment wrapText="1"/>
    </xf>
    <xf numFmtId="0" fontId="4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10" fillId="0" borderId="3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/>
    <xf numFmtId="164" fontId="7" fillId="0" borderId="1" xfId="1" applyNumberFormat="1" applyFont="1" applyBorder="1" applyAlignment="1">
      <alignment horizontal="center"/>
    </xf>
    <xf numFmtId="4" fontId="14" fillId="0" borderId="0" xfId="0" applyNumberFormat="1" applyFont="1"/>
    <xf numFmtId="0" fontId="3" fillId="0" borderId="0" xfId="0" applyFont="1" applyAlignment="1">
      <alignment horizontal="left"/>
    </xf>
    <xf numFmtId="164" fontId="0" fillId="0" borderId="1" xfId="0" applyNumberFormat="1" applyBorder="1" applyAlignment="1">
      <alignment horizontal="center"/>
    </xf>
    <xf numFmtId="165" fontId="4" fillId="0" borderId="0" xfId="1" applyNumberFormat="1" applyFont="1" applyBorder="1"/>
    <xf numFmtId="0" fontId="3" fillId="0" borderId="0" xfId="0" applyFont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" fontId="3" fillId="0" borderId="0" xfId="0" applyNumberFormat="1" applyFont="1"/>
    <xf numFmtId="2" fontId="4" fillId="2" borderId="1" xfId="1" applyNumberFormat="1" applyFont="1" applyFill="1" applyBorder="1" applyAlignment="1">
      <alignment horizontal="center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43" fontId="4" fillId="0" borderId="7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2" fontId="7" fillId="0" borderId="1" xfId="1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view="pageBreakPreview" topLeftCell="A25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2.6640625" style="2" customWidth="1"/>
    <col min="9" max="16384" width="9.109375" style="2"/>
  </cols>
  <sheetData>
    <row r="1" spans="1:5" ht="15.6" x14ac:dyDescent="0.25">
      <c r="A1" s="49" t="s">
        <v>11</v>
      </c>
      <c r="B1" s="49"/>
      <c r="C1" s="49"/>
      <c r="D1" s="49"/>
      <c r="E1" s="49"/>
    </row>
    <row r="2" spans="1:5" ht="31.5" customHeight="1" x14ac:dyDescent="0.3">
      <c r="A2" s="50" t="s">
        <v>12</v>
      </c>
      <c r="B2" s="51"/>
      <c r="C2" s="51"/>
      <c r="D2" s="51"/>
      <c r="E2" s="51"/>
    </row>
    <row r="3" spans="1:5" x14ac:dyDescent="0.25">
      <c r="A3" s="52" t="s">
        <v>46</v>
      </c>
      <c r="B3" s="52"/>
      <c r="C3" s="52"/>
      <c r="D3" s="52"/>
      <c r="E3" s="52"/>
    </row>
    <row r="4" spans="1:5" s="1" customFormat="1" ht="15.6" x14ac:dyDescent="0.3">
      <c r="A4" s="19" t="s">
        <v>13</v>
      </c>
      <c r="B4" s="4"/>
      <c r="C4" s="4"/>
      <c r="D4" s="4"/>
      <c r="E4" s="20" t="s">
        <v>47</v>
      </c>
    </row>
    <row r="5" spans="1:5" x14ac:dyDescent="0.25">
      <c r="A5" s="26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53" t="s">
        <v>34</v>
      </c>
      <c r="B7" s="53"/>
      <c r="C7" s="53"/>
      <c r="D7" s="53"/>
      <c r="E7" s="53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41" t="s">
        <v>39</v>
      </c>
      <c r="B9" s="41"/>
      <c r="C9" s="41"/>
      <c r="D9" s="41"/>
      <c r="E9" s="41"/>
    </row>
    <row r="10" spans="1:5" ht="27" customHeight="1" x14ac:dyDescent="0.25">
      <c r="A10" s="54" t="s">
        <v>14</v>
      </c>
      <c r="B10" s="55"/>
      <c r="C10" s="55"/>
      <c r="D10" s="55"/>
      <c r="E10" s="55"/>
    </row>
    <row r="11" spans="1:5" ht="31.5" customHeight="1" x14ac:dyDescent="0.25">
      <c r="A11" s="41" t="s">
        <v>40</v>
      </c>
      <c r="B11" s="41"/>
      <c r="C11" s="41"/>
      <c r="D11" s="41"/>
      <c r="E11" s="41"/>
    </row>
    <row r="12" spans="1:5" x14ac:dyDescent="0.25">
      <c r="A12" s="45" t="s">
        <v>15</v>
      </c>
      <c r="B12" s="46"/>
      <c r="C12" s="46"/>
      <c r="D12" s="46"/>
      <c r="E12" s="46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5" t="s">
        <v>2</v>
      </c>
      <c r="B14" s="46"/>
      <c r="C14" s="46"/>
      <c r="D14" s="46"/>
      <c r="E14" s="46"/>
    </row>
    <row r="15" spans="1:5" x14ac:dyDescent="0.25">
      <c r="A15" s="41" t="s">
        <v>23</v>
      </c>
      <c r="B15" s="41"/>
      <c r="C15" s="41"/>
      <c r="D15" s="41"/>
      <c r="E15" s="41"/>
    </row>
    <row r="16" spans="1:5" ht="10.5" customHeight="1" x14ac:dyDescent="0.25">
      <c r="A16" s="45" t="s">
        <v>16</v>
      </c>
      <c r="B16" s="46"/>
      <c r="C16" s="46"/>
      <c r="D16" s="46"/>
      <c r="E16" s="46"/>
    </row>
    <row r="17" spans="1:8" ht="30.75" customHeight="1" x14ac:dyDescent="0.25">
      <c r="A17" s="41" t="s">
        <v>17</v>
      </c>
      <c r="B17" s="41"/>
      <c r="C17" s="41"/>
      <c r="D17" s="41"/>
      <c r="E17" s="41"/>
    </row>
    <row r="18" spans="1:8" ht="63.75" customHeight="1" x14ac:dyDescent="0.25">
      <c r="A18" s="41" t="s">
        <v>35</v>
      </c>
      <c r="B18" s="41"/>
      <c r="C18" s="41"/>
      <c r="D18" s="41"/>
      <c r="E18" s="41"/>
    </row>
    <row r="19" spans="1:8" ht="33.75" customHeight="1" x14ac:dyDescent="0.25">
      <c r="A19" s="47" t="s">
        <v>33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2">
        <v>849.2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1" t="s">
        <v>45</v>
      </c>
      <c r="B22" s="8" t="s">
        <v>41</v>
      </c>
      <c r="C22" s="3" t="s">
        <v>4</v>
      </c>
      <c r="D22" s="3">
        <f>8.16</f>
        <v>8.16</v>
      </c>
      <c r="E22" s="7">
        <f>D22*F20*G20</f>
        <v>20788.416000000001</v>
      </c>
      <c r="H22" s="15"/>
    </row>
    <row r="23" spans="1:8" x14ac:dyDescent="0.25">
      <c r="A23" s="6" t="s">
        <v>42</v>
      </c>
      <c r="B23" s="8" t="s">
        <v>24</v>
      </c>
      <c r="C23" s="3" t="s">
        <v>4</v>
      </c>
      <c r="D23" s="3">
        <v>3.3</v>
      </c>
      <c r="E23" s="7">
        <f>D23*F20*G20</f>
        <v>8407.08</v>
      </c>
      <c r="H23" s="15"/>
    </row>
    <row r="24" spans="1:8" ht="55.2" x14ac:dyDescent="0.25">
      <c r="A24" s="6" t="s">
        <v>50</v>
      </c>
      <c r="B24" s="34" t="s">
        <v>51</v>
      </c>
      <c r="C24" s="3" t="s">
        <v>4</v>
      </c>
      <c r="D24" s="3"/>
      <c r="E24" s="7">
        <f>173.28*1.5</f>
        <v>259.92</v>
      </c>
      <c r="H24" s="15"/>
    </row>
    <row r="25" spans="1:8" x14ac:dyDescent="0.25">
      <c r="A25" s="22" t="s">
        <v>43</v>
      </c>
      <c r="B25" s="23" t="s">
        <v>26</v>
      </c>
      <c r="C25" s="24" t="s">
        <v>27</v>
      </c>
      <c r="D25" s="24"/>
      <c r="E25" s="7">
        <v>0</v>
      </c>
      <c r="H25" s="15"/>
    </row>
    <row r="26" spans="1:8" ht="27.6" x14ac:dyDescent="0.25">
      <c r="A26" s="28" t="s">
        <v>48</v>
      </c>
      <c r="B26" s="29" t="s">
        <v>49</v>
      </c>
      <c r="C26" s="24" t="s">
        <v>27</v>
      </c>
      <c r="D26" s="30"/>
      <c r="E26" s="7">
        <v>47138.77</v>
      </c>
      <c r="H26" s="15"/>
    </row>
    <row r="27" spans="1:8" s="13" customFormat="1" x14ac:dyDescent="0.25">
      <c r="A27" s="9" t="s">
        <v>25</v>
      </c>
      <c r="B27" s="10"/>
      <c r="C27" s="11"/>
      <c r="D27" s="11"/>
      <c r="E27" s="12">
        <f>SUM(E22:E26)</f>
        <v>76594.185999999987</v>
      </c>
    </row>
    <row r="29" spans="1:8" ht="30" customHeight="1" x14ac:dyDescent="0.25">
      <c r="A29" s="48" t="s">
        <v>52</v>
      </c>
      <c r="B29" s="48"/>
      <c r="C29" s="48"/>
      <c r="D29" s="48"/>
      <c r="E29" s="48"/>
    </row>
    <row r="30" spans="1:8" ht="30" customHeight="1" x14ac:dyDescent="0.25">
      <c r="A30" s="41" t="s">
        <v>21</v>
      </c>
      <c r="B30" s="41"/>
      <c r="C30" s="41"/>
      <c r="D30" s="41"/>
      <c r="E30" s="41"/>
    </row>
    <row r="31" spans="1:8" x14ac:dyDescent="0.25">
      <c r="A31" s="41" t="s">
        <v>20</v>
      </c>
      <c r="B31" s="41"/>
      <c r="C31" s="41"/>
      <c r="D31" s="41"/>
      <c r="E31" s="41"/>
    </row>
    <row r="32" spans="1:8" ht="29.25" customHeight="1" x14ac:dyDescent="0.25">
      <c r="A32" s="41" t="s">
        <v>28</v>
      </c>
      <c r="B32" s="41"/>
      <c r="C32" s="41"/>
      <c r="D32" s="41"/>
      <c r="E32" s="41"/>
    </row>
    <row r="33" spans="1:5" x14ac:dyDescent="0.25">
      <c r="A33" s="41" t="s">
        <v>18</v>
      </c>
      <c r="B33" s="41"/>
      <c r="C33" s="41"/>
      <c r="D33" s="41"/>
      <c r="E33" s="41"/>
    </row>
    <row r="34" spans="1:5" x14ac:dyDescent="0.25">
      <c r="A34" s="44" t="s">
        <v>5</v>
      </c>
      <c r="B34" s="44"/>
      <c r="C34" s="44"/>
      <c r="D34" s="44"/>
      <c r="E34" s="44"/>
    </row>
    <row r="35" spans="1:5" x14ac:dyDescent="0.25">
      <c r="A35" s="41" t="s">
        <v>18</v>
      </c>
      <c r="B35" s="41"/>
      <c r="C35" s="41"/>
      <c r="D35" s="41"/>
      <c r="E35" s="41"/>
    </row>
    <row r="36" spans="1:5" x14ac:dyDescent="0.25">
      <c r="A36" s="42" t="s">
        <v>29</v>
      </c>
      <c r="B36" s="42"/>
      <c r="C36" s="42"/>
      <c r="D36" s="42"/>
      <c r="E36" s="42"/>
    </row>
    <row r="37" spans="1:5" x14ac:dyDescent="0.25">
      <c r="B37" s="43" t="s">
        <v>19</v>
      </c>
      <c r="C37" s="43"/>
      <c r="D37" s="43"/>
      <c r="E37" s="5" t="s">
        <v>6</v>
      </c>
    </row>
    <row r="38" spans="1:5" x14ac:dyDescent="0.25">
      <c r="A38" s="25"/>
      <c r="B38" s="25"/>
      <c r="C38" s="25"/>
      <c r="D38" s="25"/>
      <c r="E38" s="25"/>
    </row>
    <row r="39" spans="1:5" x14ac:dyDescent="0.25">
      <c r="A39" s="42" t="s">
        <v>44</v>
      </c>
      <c r="B39" s="42"/>
      <c r="C39" s="42"/>
      <c r="D39" s="42"/>
      <c r="E39" s="42"/>
    </row>
    <row r="40" spans="1:5" x14ac:dyDescent="0.25">
      <c r="B40" s="43" t="s">
        <v>19</v>
      </c>
      <c r="C40" s="43"/>
      <c r="D40" s="43"/>
      <c r="E40" s="5" t="s">
        <v>6</v>
      </c>
    </row>
    <row r="43" spans="1:5" x14ac:dyDescent="0.25">
      <c r="A43" s="16" t="s">
        <v>36</v>
      </c>
    </row>
    <row r="44" spans="1:5" x14ac:dyDescent="0.25">
      <c r="A44" s="13" t="s">
        <v>30</v>
      </c>
    </row>
    <row r="45" spans="1:5" x14ac:dyDescent="0.25">
      <c r="A45" s="13" t="s">
        <v>38</v>
      </c>
      <c r="B45" s="17">
        <v>63179.839999999997</v>
      </c>
    </row>
    <row r="46" spans="1:5" x14ac:dyDescent="0.25">
      <c r="A46" s="27" t="s">
        <v>53</v>
      </c>
      <c r="B46" s="18"/>
    </row>
    <row r="47" spans="1:5" x14ac:dyDescent="0.25">
      <c r="A47" s="2" t="s">
        <v>32</v>
      </c>
      <c r="B47" s="18">
        <v>40287.120000000003</v>
      </c>
    </row>
    <row r="48" spans="1:5" ht="27.6" x14ac:dyDescent="0.25">
      <c r="A48" s="27" t="s">
        <v>37</v>
      </c>
      <c r="B48" s="18">
        <f>E27</f>
        <v>76594.185999999987</v>
      </c>
    </row>
    <row r="49" spans="1:2" x14ac:dyDescent="0.25">
      <c r="A49" s="14" t="s">
        <v>31</v>
      </c>
      <c r="B49" s="17">
        <f>B45+B47-B48</f>
        <v>26872.774000000005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E36"/>
    <mergeCell ref="B37:D37"/>
    <mergeCell ref="A39:E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2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2.6640625" style="2" customWidth="1"/>
    <col min="9" max="16384" width="9.109375" style="2"/>
  </cols>
  <sheetData>
    <row r="1" spans="1:5" ht="15.6" x14ac:dyDescent="0.25">
      <c r="A1" s="49" t="s">
        <v>11</v>
      </c>
      <c r="B1" s="49"/>
      <c r="C1" s="49"/>
      <c r="D1" s="49"/>
      <c r="E1" s="49"/>
    </row>
    <row r="2" spans="1:5" ht="31.5" customHeight="1" x14ac:dyDescent="0.3">
      <c r="A2" s="50" t="s">
        <v>12</v>
      </c>
      <c r="B2" s="51"/>
      <c r="C2" s="51"/>
      <c r="D2" s="51"/>
      <c r="E2" s="51"/>
    </row>
    <row r="3" spans="1:5" x14ac:dyDescent="0.25">
      <c r="A3" s="52" t="s">
        <v>54</v>
      </c>
      <c r="B3" s="52"/>
      <c r="C3" s="52"/>
      <c r="D3" s="52"/>
      <c r="E3" s="52"/>
    </row>
    <row r="4" spans="1:5" s="1" customFormat="1" ht="28.2" x14ac:dyDescent="0.3">
      <c r="A4" s="19" t="s">
        <v>13</v>
      </c>
      <c r="B4" s="4"/>
      <c r="C4" s="4"/>
      <c r="D4" s="4"/>
      <c r="E4" s="20" t="s">
        <v>55</v>
      </c>
    </row>
    <row r="5" spans="1:5" x14ac:dyDescent="0.25">
      <c r="A5" s="32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53" t="s">
        <v>34</v>
      </c>
      <c r="B7" s="53"/>
      <c r="C7" s="53"/>
      <c r="D7" s="53"/>
      <c r="E7" s="53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41" t="s">
        <v>39</v>
      </c>
      <c r="B9" s="41"/>
      <c r="C9" s="41"/>
      <c r="D9" s="41"/>
      <c r="E9" s="41"/>
    </row>
    <row r="10" spans="1:5" ht="27" customHeight="1" x14ac:dyDescent="0.25">
      <c r="A10" s="54" t="s">
        <v>14</v>
      </c>
      <c r="B10" s="55"/>
      <c r="C10" s="55"/>
      <c r="D10" s="55"/>
      <c r="E10" s="55"/>
    </row>
    <row r="11" spans="1:5" ht="31.5" customHeight="1" x14ac:dyDescent="0.25">
      <c r="A11" s="41" t="s">
        <v>40</v>
      </c>
      <c r="B11" s="41"/>
      <c r="C11" s="41"/>
      <c r="D11" s="41"/>
      <c r="E11" s="41"/>
    </row>
    <row r="12" spans="1:5" x14ac:dyDescent="0.25">
      <c r="A12" s="45" t="s">
        <v>15</v>
      </c>
      <c r="B12" s="46"/>
      <c r="C12" s="46"/>
      <c r="D12" s="46"/>
      <c r="E12" s="46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5" t="s">
        <v>2</v>
      </c>
      <c r="B14" s="46"/>
      <c r="C14" s="46"/>
      <c r="D14" s="46"/>
      <c r="E14" s="46"/>
    </row>
    <row r="15" spans="1:5" x14ac:dyDescent="0.25">
      <c r="A15" s="41" t="s">
        <v>23</v>
      </c>
      <c r="B15" s="41"/>
      <c r="C15" s="41"/>
      <c r="D15" s="41"/>
      <c r="E15" s="41"/>
    </row>
    <row r="16" spans="1:5" ht="10.5" customHeight="1" x14ac:dyDescent="0.25">
      <c r="A16" s="45" t="s">
        <v>16</v>
      </c>
      <c r="B16" s="46"/>
      <c r="C16" s="46"/>
      <c r="D16" s="46"/>
      <c r="E16" s="46"/>
    </row>
    <row r="17" spans="1:8" ht="30.75" customHeight="1" x14ac:dyDescent="0.25">
      <c r="A17" s="41" t="s">
        <v>17</v>
      </c>
      <c r="B17" s="41"/>
      <c r="C17" s="41"/>
      <c r="D17" s="41"/>
      <c r="E17" s="41"/>
    </row>
    <row r="18" spans="1:8" ht="63.75" customHeight="1" x14ac:dyDescent="0.25">
      <c r="A18" s="41" t="s">
        <v>35</v>
      </c>
      <c r="B18" s="41"/>
      <c r="C18" s="41"/>
      <c r="D18" s="41"/>
      <c r="E18" s="41"/>
    </row>
    <row r="19" spans="1:8" ht="33.75" customHeight="1" x14ac:dyDescent="0.25">
      <c r="A19" s="47" t="s">
        <v>33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2">
        <v>849.2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1" t="s">
        <v>45</v>
      </c>
      <c r="B22" s="8" t="s">
        <v>41</v>
      </c>
      <c r="C22" s="3" t="s">
        <v>4</v>
      </c>
      <c r="D22" s="3">
        <f>8.16</f>
        <v>8.16</v>
      </c>
      <c r="E22" s="7">
        <f>D22*F20*G20</f>
        <v>20788.416000000001</v>
      </c>
      <c r="H22" s="15"/>
    </row>
    <row r="23" spans="1:8" x14ac:dyDescent="0.25">
      <c r="A23" s="6" t="s">
        <v>42</v>
      </c>
      <c r="B23" s="8" t="s">
        <v>24</v>
      </c>
      <c r="C23" s="3" t="s">
        <v>4</v>
      </c>
      <c r="D23" s="3">
        <v>3.3</v>
      </c>
      <c r="E23" s="7">
        <f>D23*F20*G20</f>
        <v>8407.08</v>
      </c>
      <c r="H23" s="15"/>
    </row>
    <row r="24" spans="1:8" ht="69" x14ac:dyDescent="0.25">
      <c r="A24" s="6" t="s">
        <v>56</v>
      </c>
      <c r="B24" s="8" t="s">
        <v>57</v>
      </c>
      <c r="C24" s="3" t="s">
        <v>4</v>
      </c>
      <c r="D24" s="3"/>
      <c r="E24" s="7">
        <f>1226.1*3</f>
        <v>3678.2999999999997</v>
      </c>
      <c r="H24" s="15"/>
    </row>
    <row r="25" spans="1:8" x14ac:dyDescent="0.25">
      <c r="A25" s="22" t="s">
        <v>43</v>
      </c>
      <c r="B25" s="23" t="s">
        <v>57</v>
      </c>
      <c r="C25" s="24" t="s">
        <v>27</v>
      </c>
      <c r="D25" s="24"/>
      <c r="E25" s="7">
        <v>1354.11</v>
      </c>
      <c r="H25" s="15"/>
    </row>
    <row r="26" spans="1:8" x14ac:dyDescent="0.25">
      <c r="A26" s="28" t="s">
        <v>58</v>
      </c>
      <c r="B26" s="29" t="s">
        <v>59</v>
      </c>
      <c r="C26" s="24" t="s">
        <v>27</v>
      </c>
      <c r="D26" s="30"/>
      <c r="E26" s="7">
        <v>18563.82</v>
      </c>
      <c r="H26" s="15"/>
    </row>
    <row r="27" spans="1:8" s="13" customFormat="1" x14ac:dyDescent="0.25">
      <c r="A27" s="9" t="s">
        <v>25</v>
      </c>
      <c r="B27" s="10"/>
      <c r="C27" s="11"/>
      <c r="D27" s="11"/>
      <c r="E27" s="12">
        <f>SUM(E22:E26)</f>
        <v>52791.726000000002</v>
      </c>
    </row>
    <row r="29" spans="1:8" ht="30" customHeight="1" x14ac:dyDescent="0.25">
      <c r="A29" s="41" t="s">
        <v>60</v>
      </c>
      <c r="B29" s="41"/>
      <c r="C29" s="41"/>
      <c r="D29" s="41"/>
      <c r="E29" s="41"/>
    </row>
    <row r="30" spans="1:8" ht="30" customHeight="1" x14ac:dyDescent="0.25">
      <c r="A30" s="41" t="s">
        <v>21</v>
      </c>
      <c r="B30" s="41"/>
      <c r="C30" s="41"/>
      <c r="D30" s="41"/>
      <c r="E30" s="41"/>
    </row>
    <row r="31" spans="1:8" x14ac:dyDescent="0.25">
      <c r="A31" s="41" t="s">
        <v>20</v>
      </c>
      <c r="B31" s="41"/>
      <c r="C31" s="41"/>
      <c r="D31" s="41"/>
      <c r="E31" s="41"/>
    </row>
    <row r="32" spans="1:8" ht="29.25" customHeight="1" x14ac:dyDescent="0.25">
      <c r="A32" s="41" t="s">
        <v>28</v>
      </c>
      <c r="B32" s="41"/>
      <c r="C32" s="41"/>
      <c r="D32" s="41"/>
      <c r="E32" s="41"/>
    </row>
    <row r="33" spans="1:5" x14ac:dyDescent="0.25">
      <c r="A33" s="41" t="s">
        <v>18</v>
      </c>
      <c r="B33" s="41"/>
      <c r="C33" s="41"/>
      <c r="D33" s="41"/>
      <c r="E33" s="41"/>
    </row>
    <row r="34" spans="1:5" x14ac:dyDescent="0.25">
      <c r="A34" s="44" t="s">
        <v>5</v>
      </c>
      <c r="B34" s="44"/>
      <c r="C34" s="44"/>
      <c r="D34" s="44"/>
      <c r="E34" s="44"/>
    </row>
    <row r="35" spans="1:5" x14ac:dyDescent="0.25">
      <c r="A35" s="41" t="s">
        <v>18</v>
      </c>
      <c r="B35" s="41"/>
      <c r="C35" s="41"/>
      <c r="D35" s="41"/>
      <c r="E35" s="41"/>
    </row>
    <row r="36" spans="1:5" x14ac:dyDescent="0.25">
      <c r="A36" s="42" t="s">
        <v>29</v>
      </c>
      <c r="B36" s="42"/>
      <c r="C36" s="42"/>
      <c r="D36" s="42"/>
      <c r="E36" s="42"/>
    </row>
    <row r="37" spans="1:5" x14ac:dyDescent="0.25">
      <c r="B37" s="43" t="s">
        <v>19</v>
      </c>
      <c r="C37" s="43"/>
      <c r="D37" s="43"/>
      <c r="E37" s="5" t="s">
        <v>6</v>
      </c>
    </row>
    <row r="38" spans="1:5" x14ac:dyDescent="0.25">
      <c r="A38" s="31"/>
      <c r="B38" s="31"/>
      <c r="C38" s="31"/>
      <c r="D38" s="31"/>
      <c r="E38" s="31"/>
    </row>
    <row r="39" spans="1:5" x14ac:dyDescent="0.25">
      <c r="A39" s="42" t="s">
        <v>44</v>
      </c>
      <c r="B39" s="42"/>
      <c r="C39" s="42"/>
      <c r="D39" s="42"/>
      <c r="E39" s="42"/>
    </row>
    <row r="40" spans="1:5" x14ac:dyDescent="0.25">
      <c r="B40" s="43" t="s">
        <v>19</v>
      </c>
      <c r="C40" s="43"/>
      <c r="D40" s="43"/>
      <c r="E40" s="5" t="s">
        <v>6</v>
      </c>
    </row>
    <row r="43" spans="1:5" x14ac:dyDescent="0.25">
      <c r="A43" s="16" t="s">
        <v>36</v>
      </c>
    </row>
    <row r="44" spans="1:5" x14ac:dyDescent="0.25">
      <c r="A44" s="13" t="s">
        <v>30</v>
      </c>
    </row>
    <row r="45" spans="1:5" x14ac:dyDescent="0.25">
      <c r="A45" s="13" t="s">
        <v>38</v>
      </c>
      <c r="B45" s="17">
        <f>'1кв'!B49</f>
        <v>26872.774000000005</v>
      </c>
    </row>
    <row r="46" spans="1:5" x14ac:dyDescent="0.25">
      <c r="A46" s="33" t="s">
        <v>53</v>
      </c>
      <c r="B46" s="18"/>
    </row>
    <row r="47" spans="1:5" x14ac:dyDescent="0.25">
      <c r="A47" s="2" t="s">
        <v>32</v>
      </c>
      <c r="B47" s="18">
        <v>38691.199999999997</v>
      </c>
    </row>
    <row r="48" spans="1:5" x14ac:dyDescent="0.25">
      <c r="A48" s="2" t="s">
        <v>61</v>
      </c>
      <c r="B48" s="18">
        <v>9243.73</v>
      </c>
    </row>
    <row r="49" spans="1:2" ht="27.6" x14ac:dyDescent="0.25">
      <c r="A49" s="33" t="s">
        <v>37</v>
      </c>
      <c r="B49" s="18">
        <f>E27</f>
        <v>52791.726000000002</v>
      </c>
    </row>
    <row r="50" spans="1:2" x14ac:dyDescent="0.25">
      <c r="A50" s="14" t="s">
        <v>31</v>
      </c>
      <c r="B50" s="17">
        <f>B45+B47+B48-B49</f>
        <v>22015.977999999996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35:E35"/>
    <mergeCell ref="A36:E36"/>
    <mergeCell ref="B37:D37"/>
    <mergeCell ref="A39:E39"/>
    <mergeCell ref="B40:D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2" zoomScaleNormal="100" zoomScaleSheetLayoutView="100" workbookViewId="0">
      <selection activeCell="A26" sqref="A26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2.6640625" style="2" customWidth="1"/>
    <col min="9" max="16384" width="9.109375" style="2"/>
  </cols>
  <sheetData>
    <row r="1" spans="1:5" ht="15.6" x14ac:dyDescent="0.25">
      <c r="A1" s="49" t="s">
        <v>11</v>
      </c>
      <c r="B1" s="49"/>
      <c r="C1" s="49"/>
      <c r="D1" s="49"/>
      <c r="E1" s="49"/>
    </row>
    <row r="2" spans="1:5" ht="31.5" customHeight="1" x14ac:dyDescent="0.3">
      <c r="A2" s="50" t="s">
        <v>12</v>
      </c>
      <c r="B2" s="51"/>
      <c r="C2" s="51"/>
      <c r="D2" s="51"/>
      <c r="E2" s="51"/>
    </row>
    <row r="3" spans="1:5" x14ac:dyDescent="0.25">
      <c r="A3" s="52" t="s">
        <v>62</v>
      </c>
      <c r="B3" s="52"/>
      <c r="C3" s="52"/>
      <c r="D3" s="52"/>
      <c r="E3" s="52"/>
    </row>
    <row r="4" spans="1:5" s="1" customFormat="1" ht="28.2" x14ac:dyDescent="0.3">
      <c r="A4" s="19" t="s">
        <v>13</v>
      </c>
      <c r="B4" s="4"/>
      <c r="C4" s="4"/>
      <c r="D4" s="4"/>
      <c r="E4" s="20" t="s">
        <v>63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53" t="s">
        <v>34</v>
      </c>
      <c r="B7" s="53"/>
      <c r="C7" s="53"/>
      <c r="D7" s="53"/>
      <c r="E7" s="53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41" t="s">
        <v>39</v>
      </c>
      <c r="B9" s="41"/>
      <c r="C9" s="41"/>
      <c r="D9" s="41"/>
      <c r="E9" s="41"/>
    </row>
    <row r="10" spans="1:5" ht="27" customHeight="1" x14ac:dyDescent="0.25">
      <c r="A10" s="54" t="s">
        <v>14</v>
      </c>
      <c r="B10" s="55"/>
      <c r="C10" s="55"/>
      <c r="D10" s="55"/>
      <c r="E10" s="55"/>
    </row>
    <row r="11" spans="1:5" ht="31.5" customHeight="1" x14ac:dyDescent="0.25">
      <c r="A11" s="41" t="s">
        <v>40</v>
      </c>
      <c r="B11" s="41"/>
      <c r="C11" s="41"/>
      <c r="D11" s="41"/>
      <c r="E11" s="41"/>
    </row>
    <row r="12" spans="1:5" x14ac:dyDescent="0.25">
      <c r="A12" s="45" t="s">
        <v>15</v>
      </c>
      <c r="B12" s="46"/>
      <c r="C12" s="46"/>
      <c r="D12" s="46"/>
      <c r="E12" s="46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5" t="s">
        <v>2</v>
      </c>
      <c r="B14" s="46"/>
      <c r="C14" s="46"/>
      <c r="D14" s="46"/>
      <c r="E14" s="46"/>
    </row>
    <row r="15" spans="1:5" x14ac:dyDescent="0.25">
      <c r="A15" s="41" t="s">
        <v>23</v>
      </c>
      <c r="B15" s="41"/>
      <c r="C15" s="41"/>
      <c r="D15" s="41"/>
      <c r="E15" s="41"/>
    </row>
    <row r="16" spans="1:5" ht="10.5" customHeight="1" x14ac:dyDescent="0.25">
      <c r="A16" s="45" t="s">
        <v>16</v>
      </c>
      <c r="B16" s="46"/>
      <c r="C16" s="46"/>
      <c r="D16" s="46"/>
      <c r="E16" s="46"/>
    </row>
    <row r="17" spans="1:8" ht="30.75" customHeight="1" x14ac:dyDescent="0.25">
      <c r="A17" s="41" t="s">
        <v>17</v>
      </c>
      <c r="B17" s="41"/>
      <c r="C17" s="41"/>
      <c r="D17" s="41"/>
      <c r="E17" s="41"/>
    </row>
    <row r="18" spans="1:8" ht="63.75" customHeight="1" x14ac:dyDescent="0.25">
      <c r="A18" s="41" t="s">
        <v>35</v>
      </c>
      <c r="B18" s="41"/>
      <c r="C18" s="41"/>
      <c r="D18" s="41"/>
      <c r="E18" s="41"/>
    </row>
    <row r="19" spans="1:8" ht="33.75" customHeight="1" x14ac:dyDescent="0.25">
      <c r="A19" s="47" t="s">
        <v>33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2">
        <v>849.2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1" t="s">
        <v>45</v>
      </c>
      <c r="B22" s="8" t="s">
        <v>41</v>
      </c>
      <c r="C22" s="3" t="s">
        <v>4</v>
      </c>
      <c r="D22" s="3">
        <v>8.74</v>
      </c>
      <c r="E22" s="7">
        <f>D22*F20*G20</f>
        <v>22266.024000000001</v>
      </c>
      <c r="H22" s="15"/>
    </row>
    <row r="23" spans="1:8" x14ac:dyDescent="0.25">
      <c r="A23" s="6" t="s">
        <v>42</v>
      </c>
      <c r="B23" s="8" t="s">
        <v>24</v>
      </c>
      <c r="C23" s="3" t="s">
        <v>4</v>
      </c>
      <c r="D23" s="3">
        <v>3.43</v>
      </c>
      <c r="E23" s="7">
        <f>D23*F20*G20</f>
        <v>8738.268</v>
      </c>
      <c r="H23" s="15"/>
    </row>
    <row r="24" spans="1:8" ht="69" x14ac:dyDescent="0.25">
      <c r="A24" s="6" t="s">
        <v>56</v>
      </c>
      <c r="B24" s="8" t="s">
        <v>64</v>
      </c>
      <c r="C24" s="3" t="s">
        <v>4</v>
      </c>
      <c r="D24" s="3"/>
      <c r="E24" s="7">
        <f>1226.1*3</f>
        <v>3678.2999999999997</v>
      </c>
      <c r="H24" s="15"/>
    </row>
    <row r="25" spans="1:8" x14ac:dyDescent="0.25">
      <c r="A25" s="22" t="s">
        <v>43</v>
      </c>
      <c r="B25" s="8" t="s">
        <v>64</v>
      </c>
      <c r="C25" s="24" t="s">
        <v>27</v>
      </c>
      <c r="D25" s="24"/>
      <c r="E25" s="7">
        <v>5.5</v>
      </c>
      <c r="H25" s="15"/>
    </row>
    <row r="26" spans="1:8" x14ac:dyDescent="0.25">
      <c r="A26" s="28"/>
      <c r="B26" s="29"/>
      <c r="C26" s="24"/>
      <c r="D26" s="30"/>
      <c r="E26" s="7"/>
      <c r="H26" s="15"/>
    </row>
    <row r="27" spans="1:8" s="13" customFormat="1" x14ac:dyDescent="0.25">
      <c r="A27" s="9" t="s">
        <v>25</v>
      </c>
      <c r="B27" s="10"/>
      <c r="C27" s="11"/>
      <c r="D27" s="11"/>
      <c r="E27" s="12">
        <f>SUM(E22:E26)</f>
        <v>34688.092000000004</v>
      </c>
    </row>
    <row r="29" spans="1:8" ht="30" customHeight="1" x14ac:dyDescent="0.25">
      <c r="A29" s="41" t="s">
        <v>65</v>
      </c>
      <c r="B29" s="41"/>
      <c r="C29" s="41"/>
      <c r="D29" s="41"/>
      <c r="E29" s="41"/>
    </row>
    <row r="30" spans="1:8" ht="30" customHeight="1" x14ac:dyDescent="0.25">
      <c r="A30" s="41" t="s">
        <v>21</v>
      </c>
      <c r="B30" s="41"/>
      <c r="C30" s="41"/>
      <c r="D30" s="41"/>
      <c r="E30" s="41"/>
    </row>
    <row r="31" spans="1:8" x14ac:dyDescent="0.25">
      <c r="A31" s="41" t="s">
        <v>20</v>
      </c>
      <c r="B31" s="41"/>
      <c r="C31" s="41"/>
      <c r="D31" s="41"/>
      <c r="E31" s="41"/>
    </row>
    <row r="32" spans="1:8" ht="29.25" customHeight="1" x14ac:dyDescent="0.25">
      <c r="A32" s="41" t="s">
        <v>28</v>
      </c>
      <c r="B32" s="41"/>
      <c r="C32" s="41"/>
      <c r="D32" s="41"/>
      <c r="E32" s="41"/>
    </row>
    <row r="33" spans="1:5" x14ac:dyDescent="0.25">
      <c r="A33" s="41" t="s">
        <v>18</v>
      </c>
      <c r="B33" s="41"/>
      <c r="C33" s="41"/>
      <c r="D33" s="41"/>
      <c r="E33" s="41"/>
    </row>
    <row r="34" spans="1:5" x14ac:dyDescent="0.25">
      <c r="A34" s="44" t="s">
        <v>5</v>
      </c>
      <c r="B34" s="44"/>
      <c r="C34" s="44"/>
      <c r="D34" s="44"/>
      <c r="E34" s="44"/>
    </row>
    <row r="35" spans="1:5" x14ac:dyDescent="0.25">
      <c r="A35" s="41" t="s">
        <v>18</v>
      </c>
      <c r="B35" s="41"/>
      <c r="C35" s="41"/>
      <c r="D35" s="41"/>
      <c r="E35" s="41"/>
    </row>
    <row r="36" spans="1:5" x14ac:dyDescent="0.25">
      <c r="A36" s="42" t="s">
        <v>29</v>
      </c>
      <c r="B36" s="42"/>
      <c r="C36" s="42"/>
      <c r="D36" s="42"/>
      <c r="E36" s="42"/>
    </row>
    <row r="37" spans="1:5" x14ac:dyDescent="0.25">
      <c r="B37" s="43" t="s">
        <v>19</v>
      </c>
      <c r="C37" s="43"/>
      <c r="D37" s="43"/>
      <c r="E37" s="5" t="s">
        <v>6</v>
      </c>
    </row>
    <row r="38" spans="1:5" x14ac:dyDescent="0.25">
      <c r="A38" s="35"/>
      <c r="B38" s="35"/>
      <c r="C38" s="35"/>
      <c r="D38" s="35"/>
      <c r="E38" s="35"/>
    </row>
    <row r="39" spans="1:5" x14ac:dyDescent="0.25">
      <c r="A39" s="42" t="s">
        <v>44</v>
      </c>
      <c r="B39" s="42"/>
      <c r="C39" s="42"/>
      <c r="D39" s="42"/>
      <c r="E39" s="42"/>
    </row>
    <row r="40" spans="1:5" x14ac:dyDescent="0.25">
      <c r="B40" s="43" t="s">
        <v>19</v>
      </c>
      <c r="C40" s="43"/>
      <c r="D40" s="43"/>
      <c r="E40" s="5" t="s">
        <v>6</v>
      </c>
    </row>
    <row r="43" spans="1:5" x14ac:dyDescent="0.25">
      <c r="A43" s="16" t="s">
        <v>36</v>
      </c>
    </row>
    <row r="44" spans="1:5" x14ac:dyDescent="0.25">
      <c r="A44" s="13" t="s">
        <v>30</v>
      </c>
    </row>
    <row r="45" spans="1:5" x14ac:dyDescent="0.25">
      <c r="A45" s="13" t="s">
        <v>38</v>
      </c>
      <c r="B45" s="17">
        <f>'2кв'!B50</f>
        <v>22015.977999999996</v>
      </c>
    </row>
    <row r="46" spans="1:5" x14ac:dyDescent="0.25">
      <c r="A46" s="37" t="s">
        <v>66</v>
      </c>
      <c r="B46" s="18"/>
    </row>
    <row r="47" spans="1:5" x14ac:dyDescent="0.25">
      <c r="A47" s="2" t="s">
        <v>32</v>
      </c>
      <c r="B47" s="18">
        <v>43340.12</v>
      </c>
    </row>
    <row r="48" spans="1:5" x14ac:dyDescent="0.25">
      <c r="A48" s="2" t="s">
        <v>61</v>
      </c>
      <c r="B48" s="18">
        <v>1508</v>
      </c>
    </row>
    <row r="49" spans="1:2" ht="27.6" x14ac:dyDescent="0.25">
      <c r="A49" s="37" t="s">
        <v>37</v>
      </c>
      <c r="B49" s="18">
        <f>E27</f>
        <v>34688.092000000004</v>
      </c>
    </row>
    <row r="50" spans="1:2" x14ac:dyDescent="0.25">
      <c r="A50" s="14" t="s">
        <v>31</v>
      </c>
      <c r="B50" s="17">
        <f>B45+B47+B48-B49</f>
        <v>32176.005999999994</v>
      </c>
    </row>
  </sheetData>
  <mergeCells count="29">
    <mergeCell ref="A35:E35"/>
    <mergeCell ref="A36:E36"/>
    <mergeCell ref="B37:D37"/>
    <mergeCell ref="A39:E39"/>
    <mergeCell ref="B40:D40"/>
    <mergeCell ref="A34:E34"/>
    <mergeCell ref="A15:E15"/>
    <mergeCell ref="A16:E16"/>
    <mergeCell ref="A17:E17"/>
    <mergeCell ref="A18:E18"/>
    <mergeCell ref="A19:E19"/>
    <mergeCell ref="A20:E20"/>
    <mergeCell ref="A29:E29"/>
    <mergeCell ref="A30:E30"/>
    <mergeCell ref="A31:E31"/>
    <mergeCell ref="A32:E32"/>
    <mergeCell ref="A33:E33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topLeftCell="A23" zoomScaleNormal="100" zoomScaleSheetLayoutView="100" workbookViewId="0">
      <selection activeCell="A29" sqref="A29:E29"/>
    </sheetView>
  </sheetViews>
  <sheetFormatPr defaultColWidth="9.109375" defaultRowHeight="13.8" x14ac:dyDescent="0.25"/>
  <cols>
    <col min="1" max="1" width="31.5546875" style="2" customWidth="1"/>
    <col min="2" max="2" width="20.33203125" style="2" customWidth="1"/>
    <col min="3" max="3" width="13" style="2" customWidth="1"/>
    <col min="4" max="4" width="16.109375" style="2" customWidth="1"/>
    <col min="5" max="5" width="14.109375" style="2" customWidth="1"/>
    <col min="6" max="7" width="9.109375" style="2"/>
    <col min="8" max="8" width="12.6640625" style="2" customWidth="1"/>
    <col min="9" max="16384" width="9.109375" style="2"/>
  </cols>
  <sheetData>
    <row r="1" spans="1:5" ht="15.6" x14ac:dyDescent="0.25">
      <c r="A1" s="49" t="s">
        <v>11</v>
      </c>
      <c r="B1" s="49"/>
      <c r="C1" s="49"/>
      <c r="D1" s="49"/>
      <c r="E1" s="49"/>
    </row>
    <row r="2" spans="1:5" ht="31.5" customHeight="1" x14ac:dyDescent="0.3">
      <c r="A2" s="50" t="s">
        <v>12</v>
      </c>
      <c r="B2" s="51"/>
      <c r="C2" s="51"/>
      <c r="D2" s="51"/>
      <c r="E2" s="51"/>
    </row>
    <row r="3" spans="1:5" x14ac:dyDescent="0.25">
      <c r="A3" s="52" t="s">
        <v>67</v>
      </c>
      <c r="B3" s="52"/>
      <c r="C3" s="52"/>
      <c r="D3" s="52"/>
      <c r="E3" s="52"/>
    </row>
    <row r="4" spans="1:5" s="1" customFormat="1" ht="15.6" x14ac:dyDescent="0.3">
      <c r="A4" s="19" t="s">
        <v>13</v>
      </c>
      <c r="B4" s="4"/>
      <c r="C4" s="4"/>
      <c r="D4" s="4"/>
      <c r="E4" s="20" t="s">
        <v>68</v>
      </c>
    </row>
    <row r="5" spans="1:5" x14ac:dyDescent="0.25">
      <c r="A5" s="39"/>
      <c r="B5" s="4"/>
      <c r="C5" s="4"/>
      <c r="D5" s="4"/>
      <c r="E5" s="4"/>
    </row>
    <row r="6" spans="1:5" x14ac:dyDescent="0.25">
      <c r="A6" s="41" t="s">
        <v>0</v>
      </c>
      <c r="B6" s="41"/>
      <c r="C6" s="41"/>
      <c r="D6" s="41"/>
      <c r="E6" s="41"/>
    </row>
    <row r="7" spans="1:5" x14ac:dyDescent="0.25">
      <c r="A7" s="53" t="s">
        <v>34</v>
      </c>
      <c r="B7" s="53"/>
      <c r="C7" s="53"/>
      <c r="D7" s="53"/>
      <c r="E7" s="53"/>
    </row>
    <row r="8" spans="1:5" x14ac:dyDescent="0.25">
      <c r="A8" s="45" t="s">
        <v>1</v>
      </c>
      <c r="B8" s="45"/>
      <c r="C8" s="45"/>
      <c r="D8" s="45"/>
      <c r="E8" s="45"/>
    </row>
    <row r="9" spans="1:5" x14ac:dyDescent="0.25">
      <c r="A9" s="41" t="s">
        <v>39</v>
      </c>
      <c r="B9" s="41"/>
      <c r="C9" s="41"/>
      <c r="D9" s="41"/>
      <c r="E9" s="41"/>
    </row>
    <row r="10" spans="1:5" ht="27" customHeight="1" x14ac:dyDescent="0.25">
      <c r="A10" s="54" t="s">
        <v>14</v>
      </c>
      <c r="B10" s="55"/>
      <c r="C10" s="55"/>
      <c r="D10" s="55"/>
      <c r="E10" s="55"/>
    </row>
    <row r="11" spans="1:5" ht="31.5" customHeight="1" x14ac:dyDescent="0.25">
      <c r="A11" s="41" t="s">
        <v>40</v>
      </c>
      <c r="B11" s="41"/>
      <c r="C11" s="41"/>
      <c r="D11" s="41"/>
      <c r="E11" s="41"/>
    </row>
    <row r="12" spans="1:5" x14ac:dyDescent="0.25">
      <c r="A12" s="45" t="s">
        <v>15</v>
      </c>
      <c r="B12" s="46"/>
      <c r="C12" s="46"/>
      <c r="D12" s="46"/>
      <c r="E12" s="46"/>
    </row>
    <row r="13" spans="1:5" x14ac:dyDescent="0.25">
      <c r="A13" s="41" t="s">
        <v>22</v>
      </c>
      <c r="B13" s="41"/>
      <c r="C13" s="41"/>
      <c r="D13" s="41"/>
      <c r="E13" s="41"/>
    </row>
    <row r="14" spans="1:5" ht="11.25" customHeight="1" x14ac:dyDescent="0.25">
      <c r="A14" s="45" t="s">
        <v>2</v>
      </c>
      <c r="B14" s="46"/>
      <c r="C14" s="46"/>
      <c r="D14" s="46"/>
      <c r="E14" s="46"/>
    </row>
    <row r="15" spans="1:5" x14ac:dyDescent="0.25">
      <c r="A15" s="41" t="s">
        <v>23</v>
      </c>
      <c r="B15" s="41"/>
      <c r="C15" s="41"/>
      <c r="D15" s="41"/>
      <c r="E15" s="41"/>
    </row>
    <row r="16" spans="1:5" ht="10.5" customHeight="1" x14ac:dyDescent="0.25">
      <c r="A16" s="45" t="s">
        <v>16</v>
      </c>
      <c r="B16" s="46"/>
      <c r="C16" s="46"/>
      <c r="D16" s="46"/>
      <c r="E16" s="46"/>
    </row>
    <row r="17" spans="1:8" ht="30.75" customHeight="1" x14ac:dyDescent="0.25">
      <c r="A17" s="41" t="s">
        <v>17</v>
      </c>
      <c r="B17" s="41"/>
      <c r="C17" s="41"/>
      <c r="D17" s="41"/>
      <c r="E17" s="41"/>
    </row>
    <row r="18" spans="1:8" ht="63.75" customHeight="1" x14ac:dyDescent="0.25">
      <c r="A18" s="41" t="s">
        <v>35</v>
      </c>
      <c r="B18" s="41"/>
      <c r="C18" s="41"/>
      <c r="D18" s="41"/>
      <c r="E18" s="41"/>
    </row>
    <row r="19" spans="1:8" ht="33.75" customHeight="1" x14ac:dyDescent="0.25">
      <c r="A19" s="47" t="s">
        <v>33</v>
      </c>
      <c r="B19" s="47"/>
      <c r="C19" s="47"/>
      <c r="D19" s="47"/>
      <c r="E19" s="47"/>
    </row>
    <row r="20" spans="1:8" x14ac:dyDescent="0.25">
      <c r="A20" s="47"/>
      <c r="B20" s="47"/>
      <c r="C20" s="47"/>
      <c r="D20" s="47"/>
      <c r="E20" s="47"/>
      <c r="F20" s="2">
        <v>849.2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3">
      <c r="A22" s="21" t="s">
        <v>45</v>
      </c>
      <c r="B22" s="8" t="s">
        <v>41</v>
      </c>
      <c r="C22" s="3" t="s">
        <v>4</v>
      </c>
      <c r="D22" s="3">
        <v>8.74</v>
      </c>
      <c r="E22" s="7">
        <f>D22*F20*G20</f>
        <v>22266.024000000001</v>
      </c>
      <c r="H22" s="15"/>
    </row>
    <row r="23" spans="1:8" x14ac:dyDescent="0.25">
      <c r="A23" s="6" t="s">
        <v>42</v>
      </c>
      <c r="B23" s="8" t="s">
        <v>24</v>
      </c>
      <c r="C23" s="3" t="s">
        <v>4</v>
      </c>
      <c r="D23" s="3">
        <v>3.43</v>
      </c>
      <c r="E23" s="7">
        <f>D23*F20*G20</f>
        <v>8738.268</v>
      </c>
      <c r="H23" s="15"/>
    </row>
    <row r="24" spans="1:8" ht="69" x14ac:dyDescent="0.25">
      <c r="A24" s="6" t="s">
        <v>56</v>
      </c>
      <c r="B24" s="8" t="s">
        <v>69</v>
      </c>
      <c r="C24" s="3" t="s">
        <v>4</v>
      </c>
      <c r="D24" s="3"/>
      <c r="E24" s="7">
        <f>1226.1*3</f>
        <v>3678.2999999999997</v>
      </c>
      <c r="H24" s="15"/>
    </row>
    <row r="25" spans="1:8" x14ac:dyDescent="0.25">
      <c r="A25" s="22" t="s">
        <v>43</v>
      </c>
      <c r="B25" s="8" t="s">
        <v>69</v>
      </c>
      <c r="C25" s="24" t="s">
        <v>27</v>
      </c>
      <c r="D25" s="24"/>
      <c r="E25" s="7">
        <v>0</v>
      </c>
      <c r="H25" s="15"/>
    </row>
    <row r="26" spans="1:8" x14ac:dyDescent="0.25">
      <c r="A26" s="28" t="s">
        <v>90</v>
      </c>
      <c r="B26" s="29" t="s">
        <v>91</v>
      </c>
      <c r="C26" s="24" t="s">
        <v>92</v>
      </c>
      <c r="D26" s="30">
        <v>1.5</v>
      </c>
      <c r="E26" s="7">
        <f>D26*206.95</f>
        <v>310.42499999999995</v>
      </c>
      <c r="H26" s="15"/>
    </row>
    <row r="27" spans="1:8" s="13" customFormat="1" x14ac:dyDescent="0.25">
      <c r="A27" s="9" t="s">
        <v>25</v>
      </c>
      <c r="B27" s="10"/>
      <c r="C27" s="11"/>
      <c r="D27" s="11"/>
      <c r="E27" s="12">
        <f>SUM(E22:E26)</f>
        <v>34993.017000000007</v>
      </c>
    </row>
    <row r="29" spans="1:8" ht="30" customHeight="1" x14ac:dyDescent="0.25">
      <c r="A29" s="48" t="s">
        <v>95</v>
      </c>
      <c r="B29" s="48"/>
      <c r="C29" s="48"/>
      <c r="D29" s="48"/>
      <c r="E29" s="48"/>
    </row>
    <row r="30" spans="1:8" ht="30" customHeight="1" x14ac:dyDescent="0.25">
      <c r="A30" s="41" t="s">
        <v>21</v>
      </c>
      <c r="B30" s="41"/>
      <c r="C30" s="41"/>
      <c r="D30" s="41"/>
      <c r="E30" s="41"/>
    </row>
    <row r="31" spans="1:8" x14ac:dyDescent="0.25">
      <c r="A31" s="41" t="s">
        <v>20</v>
      </c>
      <c r="B31" s="41"/>
      <c r="C31" s="41"/>
      <c r="D31" s="41"/>
      <c r="E31" s="41"/>
    </row>
    <row r="32" spans="1:8" ht="29.25" customHeight="1" x14ac:dyDescent="0.25">
      <c r="A32" s="41" t="s">
        <v>28</v>
      </c>
      <c r="B32" s="41"/>
      <c r="C32" s="41"/>
      <c r="D32" s="41"/>
      <c r="E32" s="41"/>
    </row>
    <row r="33" spans="1:5" x14ac:dyDescent="0.25">
      <c r="A33" s="41" t="s">
        <v>18</v>
      </c>
      <c r="B33" s="41"/>
      <c r="C33" s="41"/>
      <c r="D33" s="41"/>
      <c r="E33" s="41"/>
    </row>
    <row r="34" spans="1:5" x14ac:dyDescent="0.25">
      <c r="A34" s="44" t="s">
        <v>5</v>
      </c>
      <c r="B34" s="44"/>
      <c r="C34" s="44"/>
      <c r="D34" s="44"/>
      <c r="E34" s="44"/>
    </row>
    <row r="35" spans="1:5" x14ac:dyDescent="0.25">
      <c r="A35" s="41" t="s">
        <v>18</v>
      </c>
      <c r="B35" s="41"/>
      <c r="C35" s="41"/>
      <c r="D35" s="41"/>
      <c r="E35" s="41"/>
    </row>
    <row r="36" spans="1:5" x14ac:dyDescent="0.25">
      <c r="A36" s="42" t="s">
        <v>29</v>
      </c>
      <c r="B36" s="42"/>
      <c r="C36" s="42"/>
      <c r="D36" s="42"/>
      <c r="E36" s="42"/>
    </row>
    <row r="37" spans="1:5" x14ac:dyDescent="0.25">
      <c r="B37" s="43" t="s">
        <v>19</v>
      </c>
      <c r="C37" s="43"/>
      <c r="D37" s="43"/>
      <c r="E37" s="5" t="s">
        <v>6</v>
      </c>
    </row>
    <row r="38" spans="1:5" x14ac:dyDescent="0.25">
      <c r="A38" s="38"/>
      <c r="B38" s="38"/>
      <c r="C38" s="38"/>
      <c r="D38" s="38"/>
      <c r="E38" s="38"/>
    </row>
    <row r="39" spans="1:5" x14ac:dyDescent="0.25">
      <c r="A39" s="42" t="s">
        <v>44</v>
      </c>
      <c r="B39" s="42"/>
      <c r="C39" s="42"/>
      <c r="D39" s="42"/>
      <c r="E39" s="42"/>
    </row>
    <row r="40" spans="1:5" x14ac:dyDescent="0.25">
      <c r="B40" s="43" t="s">
        <v>19</v>
      </c>
      <c r="C40" s="43"/>
      <c r="D40" s="43"/>
      <c r="E40" s="5" t="s">
        <v>6</v>
      </c>
    </row>
    <row r="43" spans="1:5" x14ac:dyDescent="0.25">
      <c r="A43" s="16" t="s">
        <v>36</v>
      </c>
    </row>
    <row r="44" spans="1:5" x14ac:dyDescent="0.25">
      <c r="A44" s="13" t="s">
        <v>30</v>
      </c>
    </row>
    <row r="45" spans="1:5" x14ac:dyDescent="0.25">
      <c r="A45" s="13" t="s">
        <v>38</v>
      </c>
      <c r="B45" s="17">
        <f>'3кв'!B50</f>
        <v>32176.005999999994</v>
      </c>
    </row>
    <row r="46" spans="1:5" x14ac:dyDescent="0.25">
      <c r="A46" s="40" t="s">
        <v>70</v>
      </c>
      <c r="B46" s="18"/>
    </row>
    <row r="47" spans="1:5" x14ac:dyDescent="0.25">
      <c r="A47" s="2" t="s">
        <v>32</v>
      </c>
      <c r="B47" s="18">
        <f>39738.6+680.71</f>
        <v>40419.31</v>
      </c>
    </row>
    <row r="48" spans="1:5" x14ac:dyDescent="0.25">
      <c r="A48" s="2" t="s">
        <v>61</v>
      </c>
      <c r="B48" s="18">
        <v>3062.4</v>
      </c>
    </row>
    <row r="49" spans="1:2" ht="27.6" x14ac:dyDescent="0.25">
      <c r="A49" s="40" t="s">
        <v>37</v>
      </c>
      <c r="B49" s="18">
        <f>E27</f>
        <v>34993.017000000007</v>
      </c>
    </row>
    <row r="50" spans="1:2" x14ac:dyDescent="0.25">
      <c r="A50" s="14" t="s">
        <v>31</v>
      </c>
      <c r="B50" s="17">
        <f>B45+B47+B48-B49</f>
        <v>40664.698999999979</v>
      </c>
    </row>
  </sheetData>
  <mergeCells count="29">
    <mergeCell ref="A35:E35"/>
    <mergeCell ref="A36:E36"/>
    <mergeCell ref="B37:D37"/>
    <mergeCell ref="A39:E39"/>
    <mergeCell ref="B40:D40"/>
    <mergeCell ref="A29:E29"/>
    <mergeCell ref="A30:E30"/>
    <mergeCell ref="A31:E31"/>
    <mergeCell ref="A32:E32"/>
    <mergeCell ref="A33:E33"/>
    <mergeCell ref="A34:E34"/>
    <mergeCell ref="A15:E15"/>
    <mergeCell ref="A16:E16"/>
    <mergeCell ref="A17:E17"/>
    <mergeCell ref="A18:E18"/>
    <mergeCell ref="A19:E19"/>
    <mergeCell ref="A20:E20"/>
    <mergeCell ref="A9:E9"/>
    <mergeCell ref="A10:E10"/>
    <mergeCell ref="A11:E11"/>
    <mergeCell ref="A12:E12"/>
    <mergeCell ref="A13:E13"/>
    <mergeCell ref="A14:E14"/>
    <mergeCell ref="A1:E1"/>
    <mergeCell ref="A2:E2"/>
    <mergeCell ref="A3:E3"/>
    <mergeCell ref="A6:E6"/>
    <mergeCell ref="A7:E7"/>
    <mergeCell ref="A8:E8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view="pageBreakPreview" topLeftCell="A16" zoomScaleNormal="100" zoomScaleSheetLayoutView="100" workbookViewId="0">
      <selection activeCell="B21" sqref="B21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56" t="s">
        <v>71</v>
      </c>
      <c r="B1" s="56"/>
      <c r="C1" s="56"/>
      <c r="D1" s="57"/>
    </row>
    <row r="2" spans="1:5" ht="15.6" x14ac:dyDescent="0.3">
      <c r="A2" s="58" t="s">
        <v>72</v>
      </c>
      <c r="B2" s="58"/>
      <c r="C2" s="58"/>
      <c r="D2" s="1"/>
    </row>
    <row r="3" spans="1:5" ht="15.6" x14ac:dyDescent="0.3">
      <c r="A3" s="58" t="s">
        <v>73</v>
      </c>
      <c r="B3" s="58"/>
      <c r="C3" s="58"/>
      <c r="D3" s="1"/>
    </row>
    <row r="4" spans="1:5" ht="15.6" x14ac:dyDescent="0.3">
      <c r="A4" s="56" t="s">
        <v>88</v>
      </c>
      <c r="B4" s="56"/>
      <c r="C4" s="56"/>
      <c r="D4" s="57"/>
    </row>
    <row r="5" spans="1:5" ht="15.6" x14ac:dyDescent="0.3">
      <c r="A5" s="59"/>
      <c r="B5" s="59"/>
      <c r="C5" s="59"/>
      <c r="D5" s="1"/>
    </row>
    <row r="6" spans="1:5" ht="15.6" x14ac:dyDescent="0.3">
      <c r="A6" s="1"/>
      <c r="B6" s="60" t="s">
        <v>74</v>
      </c>
      <c r="C6" s="61">
        <f>'1кв'!B45</f>
        <v>63179.839999999997</v>
      </c>
      <c r="D6" s="62"/>
    </row>
    <row r="7" spans="1:5" ht="15.6" x14ac:dyDescent="0.3">
      <c r="A7" s="1"/>
      <c r="B7" s="60" t="s">
        <v>89</v>
      </c>
      <c r="C7" s="61"/>
      <c r="D7" s="62"/>
    </row>
    <row r="8" spans="1:5" ht="15.6" x14ac:dyDescent="0.3">
      <c r="A8" s="63" t="s">
        <v>75</v>
      </c>
      <c r="B8" s="60" t="s">
        <v>76</v>
      </c>
      <c r="C8" s="64">
        <f>'1кв'!B47+'2кв'!B47+'3кв'!B47+'4кв'!B47</f>
        <v>162737.75</v>
      </c>
      <c r="D8" s="65"/>
    </row>
    <row r="9" spans="1:5" ht="15.6" x14ac:dyDescent="0.3">
      <c r="A9" s="63"/>
      <c r="B9" s="60" t="s">
        <v>96</v>
      </c>
      <c r="C9" s="64">
        <f>'2кв'!B48+'3кв'!B48+'4кв'!B48</f>
        <v>13814.13</v>
      </c>
      <c r="D9" s="65"/>
    </row>
    <row r="10" spans="1:5" ht="15.6" x14ac:dyDescent="0.3">
      <c r="A10" s="66"/>
      <c r="B10" s="60" t="s">
        <v>77</v>
      </c>
      <c r="C10" s="67">
        <f>SUM(C8:C9)</f>
        <v>176551.88</v>
      </c>
      <c r="D10" s="62"/>
    </row>
    <row r="11" spans="1:5" ht="15.6" x14ac:dyDescent="0.3">
      <c r="A11" s="1"/>
      <c r="B11" s="68"/>
      <c r="C11" s="68"/>
      <c r="D11" s="69"/>
    </row>
    <row r="12" spans="1:5" ht="15.6" x14ac:dyDescent="0.3">
      <c r="A12" s="1" t="s">
        <v>78</v>
      </c>
      <c r="B12" s="21" t="s">
        <v>45</v>
      </c>
      <c r="C12" s="70">
        <f>'1кв'!E22+'2кв'!E22+'3кв'!E22+'4кв'!E22</f>
        <v>86108.88</v>
      </c>
      <c r="D12" s="69"/>
    </row>
    <row r="13" spans="1:5" ht="15.6" x14ac:dyDescent="0.3">
      <c r="A13" s="1"/>
      <c r="B13" s="6" t="s">
        <v>42</v>
      </c>
      <c r="C13" s="70">
        <f>'1кв'!E23+'2кв'!E23+'3кв'!E23+'4кв'!E23</f>
        <v>34290.695999999996</v>
      </c>
      <c r="D13" s="69"/>
      <c r="E13" s="71"/>
    </row>
    <row r="14" spans="1:5" ht="41.4" x14ac:dyDescent="0.3">
      <c r="B14" s="6" t="s">
        <v>56</v>
      </c>
      <c r="C14" s="70">
        <f>'1кв'!E24+'2кв'!E24+'3кв'!E24+'4кв'!E24</f>
        <v>11294.82</v>
      </c>
      <c r="D14" s="69"/>
    </row>
    <row r="15" spans="1:5" ht="15.6" x14ac:dyDescent="0.3">
      <c r="A15" s="1"/>
      <c r="B15" s="6" t="s">
        <v>43</v>
      </c>
      <c r="C15" s="70">
        <f>'1кв'!E25+'2кв'!E25+'3кв'!E25+'4кв'!E25</f>
        <v>1359.61</v>
      </c>
      <c r="D15" s="69"/>
    </row>
    <row r="16" spans="1:5" ht="15.6" x14ac:dyDescent="0.3">
      <c r="A16" s="1"/>
      <c r="B16" s="72" t="s">
        <v>93</v>
      </c>
      <c r="C16" s="73">
        <f>1.5*206.95</f>
        <v>310.42499999999995</v>
      </c>
      <c r="D16" s="69"/>
    </row>
    <row r="17" spans="1:5" ht="15.6" x14ac:dyDescent="0.3">
      <c r="A17" s="1"/>
      <c r="B17" s="74" t="s">
        <v>79</v>
      </c>
      <c r="C17" s="73">
        <f>SUM(C18:C19)</f>
        <v>65702.59</v>
      </c>
      <c r="D17" s="69"/>
    </row>
    <row r="18" spans="1:5" ht="15.6" x14ac:dyDescent="0.3">
      <c r="A18" s="1"/>
      <c r="B18" s="28" t="s">
        <v>48</v>
      </c>
      <c r="C18" s="75">
        <f>'1кв'!E26</f>
        <v>47138.77</v>
      </c>
      <c r="D18" s="69"/>
    </row>
    <row r="19" spans="1:5" ht="15.6" x14ac:dyDescent="0.3">
      <c r="A19" s="1"/>
      <c r="B19" s="28" t="s">
        <v>94</v>
      </c>
      <c r="C19" s="75">
        <f>'2кв'!E26</f>
        <v>18563.82</v>
      </c>
      <c r="D19" s="69"/>
    </row>
    <row r="20" spans="1:5" ht="15.6" x14ac:dyDescent="0.3">
      <c r="A20" s="1"/>
      <c r="B20" s="76" t="s">
        <v>80</v>
      </c>
      <c r="C20" s="77">
        <f>SUM(C12:C17)</f>
        <v>199067.02099999998</v>
      </c>
      <c r="D20" s="69"/>
      <c r="E20" s="71"/>
    </row>
    <row r="21" spans="1:5" ht="15.6" x14ac:dyDescent="0.3">
      <c r="A21" s="1"/>
      <c r="B21" s="78" t="s">
        <v>81</v>
      </c>
      <c r="C21" s="77">
        <f>C6+C10-C20</f>
        <v>40664.699000000022</v>
      </c>
      <c r="D21" s="69"/>
    </row>
    <row r="22" spans="1:5" ht="15.6" x14ac:dyDescent="0.3">
      <c r="A22" s="1"/>
      <c r="B22" s="63"/>
      <c r="C22" s="63"/>
      <c r="D22" s="69"/>
    </row>
    <row r="23" spans="1:5" ht="15.6" x14ac:dyDescent="0.3">
      <c r="A23" s="1"/>
      <c r="B23" s="63"/>
      <c r="C23" s="63"/>
      <c r="D23" s="69"/>
    </row>
    <row r="24" spans="1:5" ht="15.6" x14ac:dyDescent="0.3">
      <c r="A24" s="1"/>
      <c r="B24" s="63"/>
      <c r="C24" s="63"/>
      <c r="D24" s="69"/>
    </row>
    <row r="25" spans="1:5" ht="15.6" x14ac:dyDescent="0.3">
      <c r="A25" s="63" t="s">
        <v>82</v>
      </c>
      <c r="C25" s="63"/>
      <c r="D25" s="69"/>
    </row>
    <row r="26" spans="1:5" ht="15.6" x14ac:dyDescent="0.3">
      <c r="A26" s="1"/>
      <c r="B26" s="63"/>
      <c r="C26" s="63"/>
      <c r="D26" s="69"/>
    </row>
    <row r="27" spans="1:5" ht="15.6" x14ac:dyDescent="0.3">
      <c r="A27" s="1"/>
      <c r="B27" s="63"/>
      <c r="C27" s="63"/>
      <c r="D27" s="69"/>
    </row>
    <row r="28" spans="1:5" ht="15.6" x14ac:dyDescent="0.3">
      <c r="A28" s="1" t="s">
        <v>83</v>
      </c>
      <c r="B28" s="63" t="s">
        <v>84</v>
      </c>
      <c r="C28" s="63"/>
      <c r="D28" s="69"/>
    </row>
    <row r="29" spans="1:5" ht="15.6" x14ac:dyDescent="0.3">
      <c r="A29" s="1"/>
      <c r="B29" s="63" t="s">
        <v>85</v>
      </c>
      <c r="C29" s="63"/>
      <c r="D29" s="69"/>
    </row>
    <row r="30" spans="1:5" ht="15.6" x14ac:dyDescent="0.3">
      <c r="A30" s="1"/>
      <c r="B30" s="63" t="s">
        <v>86</v>
      </c>
      <c r="C30" s="63"/>
      <c r="D30" s="69"/>
    </row>
    <row r="31" spans="1:5" ht="15.6" x14ac:dyDescent="0.3">
      <c r="A31" s="1"/>
      <c r="B31" s="63"/>
      <c r="C31" s="63"/>
      <c r="D31" s="69"/>
    </row>
    <row r="32" spans="1:5" ht="15.6" x14ac:dyDescent="0.3">
      <c r="A32" s="1"/>
      <c r="B32" s="63"/>
      <c r="C32" s="63"/>
      <c r="D32" s="69"/>
    </row>
    <row r="33" spans="1:4" ht="15.6" x14ac:dyDescent="0.3">
      <c r="A33" s="59" t="s">
        <v>87</v>
      </c>
      <c r="B33" s="59"/>
      <c r="C33" s="59"/>
      <c r="D33" s="69"/>
    </row>
    <row r="34" spans="1:4" ht="15.6" x14ac:dyDescent="0.3">
      <c r="A34" s="1"/>
      <c r="B34" s="63"/>
      <c r="C34" s="63"/>
      <c r="D34" s="69"/>
    </row>
    <row r="35" spans="1:4" ht="15.6" x14ac:dyDescent="0.3">
      <c r="A35" s="1"/>
      <c r="B35" s="63"/>
      <c r="C35" s="63"/>
      <c r="D35" s="69"/>
    </row>
    <row r="36" spans="1:4" ht="15.6" x14ac:dyDescent="0.3">
      <c r="A36" s="1"/>
      <c r="B36" s="63"/>
      <c r="C36" s="63"/>
      <c r="D36" s="69"/>
    </row>
    <row r="37" spans="1:4" ht="15.6" x14ac:dyDescent="0.3">
      <c r="A37" s="1"/>
      <c r="B37" s="63"/>
      <c r="C37" s="63"/>
      <c r="D37" s="69"/>
    </row>
  </sheetData>
  <mergeCells count="7">
    <mergeCell ref="A33:C33"/>
    <mergeCell ref="A1:C1"/>
    <mergeCell ref="A2:C2"/>
    <mergeCell ref="A3:C3"/>
    <mergeCell ref="A4:C4"/>
    <mergeCell ref="A5:C5"/>
    <mergeCell ref="B11:C11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2021-03-10T14:50:41Z</dcterms:modified>
</cp:coreProperties>
</file>