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filterPrivacy="1" defaultThemeVersion="124226"/>
  <xr:revisionPtr revIDLastSave="0" documentId="13_ncr:1_{70EAF045-B5A3-4922-B69A-871569E00D13}" xr6:coauthVersionLast="37" xr6:coauthVersionMax="37" xr10:uidLastSave="{00000000-0000-0000-0000-000000000000}"/>
  <bookViews>
    <workbookView xWindow="240" yWindow="165" windowWidth="14805" windowHeight="7950" activeTab="3" xr2:uid="{00000000-000D-0000-FFFF-FFFF00000000}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'1кв'!$A$1:$E$49</definedName>
    <definedName name="_xlnm.Print_Area" localSheetId="1">'2кв'!$A$1:$E$50</definedName>
    <definedName name="_xlnm.Print_Area" localSheetId="2">'3кв'!$A$1:$E$52</definedName>
    <definedName name="_xlnm.Print_Area" localSheetId="3">'4кв'!$A$1:$E$50</definedName>
    <definedName name="_xlnm.Print_Area" localSheetId="4">отчет!$A$1:$C$34</definedName>
  </definedNames>
  <calcPr calcId="179021"/>
</workbook>
</file>

<file path=xl/calcChain.xml><?xml version="1.0" encoding="utf-8"?>
<calcChain xmlns="http://schemas.openxmlformats.org/spreadsheetml/2006/main">
  <c r="E25" i="17" l="1"/>
  <c r="C16" i="18"/>
  <c r="C18" i="18"/>
  <c r="C13" i="18"/>
  <c r="C14" i="18"/>
  <c r="C15" i="18"/>
  <c r="C12" i="18"/>
  <c r="C9" i="18"/>
  <c r="C10" i="18" s="1"/>
  <c r="C8" i="18"/>
  <c r="C6" i="18"/>
  <c r="C17" i="18"/>
  <c r="B45" i="17"/>
  <c r="B48" i="17"/>
  <c r="E26" i="17"/>
  <c r="E23" i="17"/>
  <c r="F20" i="17"/>
  <c r="E22" i="17" s="1"/>
  <c r="C19" i="18" l="1"/>
  <c r="C20" i="18" s="1"/>
  <c r="E24" i="17"/>
  <c r="E27" i="17" s="1"/>
  <c r="B49" i="17" s="1"/>
  <c r="B50" i="17" s="1"/>
  <c r="E27" i="16"/>
  <c r="E26" i="16"/>
  <c r="B50" i="16" l="1"/>
  <c r="E23" i="16"/>
  <c r="F20" i="16"/>
  <c r="E24" i="16" s="1"/>
  <c r="E22" i="16" l="1"/>
  <c r="E29" i="16" s="1"/>
  <c r="B51" i="16"/>
  <c r="B48" i="15"/>
  <c r="E26" i="15"/>
  <c r="E23" i="15"/>
  <c r="D22" i="15"/>
  <c r="E22" i="15" s="1"/>
  <c r="E27" i="15" s="1"/>
  <c r="F20" i="15"/>
  <c r="E24" i="15" s="1"/>
  <c r="B49" i="15" l="1"/>
  <c r="B47" i="14"/>
  <c r="D22" i="14" l="1"/>
  <c r="F20" i="14" l="1"/>
  <c r="E24" i="14" l="1"/>
  <c r="E22" i="14"/>
  <c r="E26" i="14" l="1"/>
  <c r="B48" i="14" s="1"/>
  <c r="B49" i="14" s="1"/>
  <c r="B45" i="15" s="1"/>
  <c r="B50" i="15" s="1"/>
  <c r="B47" i="16" s="1"/>
  <c r="B52" i="16" s="1"/>
</calcChain>
</file>

<file path=xl/sharedStrings.xml><?xml version="1.0" encoding="utf-8"?>
<sst xmlns="http://schemas.openxmlformats.org/spreadsheetml/2006/main" count="273" uniqueCount="99">
  <si>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</si>
  <si>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</si>
  <si>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</si>
  <si>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</si>
  <si>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</si>
  <si>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</si>
  <si>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</si>
  <si>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</si>
  <si>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</si>
  <si>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</si>
  <si>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</si>
  <si>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</si>
  <si>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</si>
  <si>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</si>
  <si>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</si>
  <si>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</si>
  <si>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</si>
  <si>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</si>
  <si>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</si>
  <si>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</si>
  <si>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</si>
  <si>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</si>
  <si>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</si>
  <si>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</si>
  <si>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</si>
  <si>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</si>
  <si>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9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</si>
  <si>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Курляндской Зои Митрофановны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</si>
  <si>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№31 от 26.05.2013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</si>
  <si>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№31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</si>
  <si>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</si>
  <si>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</si>
  <si>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</si>
  <si>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</si>
  <si>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</si>
  <si>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</si>
  <si>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</si>
  <si>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</si>
  <si>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</si>
  <si>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Общая площадь квартир - 636,6 м2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</si>
  <si>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</si>
  <si>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</si>
  <si>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</si>
  <si>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</si>
  <si>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</si>
  <si>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</si>
  <si>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</si>
  <si>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</si>
  <si>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1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</si>
  <si>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Двадцать семь тысяч семьсот сорок три рубля 69 копеек</t>
    </r>
  </si>
  <si>
    <t>Предъявлено населению 33123,06</t>
  </si>
  <si>
    <t>Интернет Квант-телеком</t>
  </si>
  <si>
    <t>Заказчик - Собственники МКД, в лице председателя совета МКД Курляндской З.М.</t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</si>
  <si>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</si>
  <si>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</si>
  <si>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</si>
  <si>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</si>
  <si>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май</t>
  </si>
  <si>
    <t>ч/час</t>
  </si>
  <si>
    <t>Опиловка дерева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</si>
  <si>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тысяч пятьсот восемьдесят три рубля 03 копейки</t>
    </r>
  </si>
  <si>
    <t>Предъявлено населению 32696,77</t>
  </si>
  <si>
    <t>за 3 квартал 2020 года</t>
  </si>
  <si>
    <t>"30" 09 2020 г.</t>
  </si>
  <si>
    <t>3 квартал</t>
  </si>
  <si>
    <t>заделка трещин под окнами</t>
  </si>
  <si>
    <t>ремонт отопления, замена кранов</t>
  </si>
  <si>
    <t>август</t>
  </si>
  <si>
    <t>сентябрь</t>
  </si>
  <si>
    <t>Предъявлено населению 34567,38</t>
  </si>
  <si>
    <t>ремонт штукатурки дымовых труб (смета)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</si>
  <si>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пятьдесят три тысячи триста шестьдесят один рубль 61 копейка</t>
    </r>
  </si>
  <si>
    <t>за 4 квартал 2020 года</t>
  </si>
  <si>
    <t>"31" 12 2020г.</t>
  </si>
  <si>
    <t>октябрь</t>
  </si>
  <si>
    <t>Замена отд.мест шифера на крыше</t>
  </si>
  <si>
    <t>4 квартал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</si>
  <si>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</si>
  <si>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</si>
  <si>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</si>
  <si>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</si>
  <si>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</si>
  <si>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</si>
  <si>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размещение интернет Квант-телеком в МОП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</si>
  <si>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</si>
  <si>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</si>
  <si>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</si>
  <si>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</si>
  <si>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</si>
  <si>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</si>
  <si>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</si>
  <si>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</si>
  <si>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</si>
  <si>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</si>
  <si>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</si>
  <si>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ул.Свердлова, д.9</t>
  </si>
  <si>
    <t>Начислено всего 134953,59</t>
  </si>
  <si>
    <t>Непредвиденные работы 19ч/ч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</si>
  <si>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три тысячи триста тридцать два рубля 96 копеек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</si>
</sst>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2" fontId="4" fillId="0" borderId="0" xfId="0" applyNumberFormat="1" applyFont="1"/>
    <xf numFmtId="43" fontId="4" fillId="0" borderId="0" xfId="0" applyNumberFormat="1" applyFont="1"/>
    <xf numFmtId="0" fontId="12" fillId="0" borderId="0" xfId="0" applyFont="1"/>
    <xf numFmtId="0" fontId="4" fillId="0" borderId="0" xfId="0" applyFont="1" applyAlignment="1"/>
    <xf numFmtId="164" fontId="8" fillId="0" borderId="0" xfId="0" applyNumberFormat="1" applyFont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right" wrapText="1"/>
    </xf>
    <xf numFmtId="0" fontId="13" fillId="0" borderId="4" xfId="0" applyFont="1" applyFill="1" applyBorder="1" applyAlignment="1">
      <alignment wrapText="1"/>
    </xf>
    <xf numFmtId="0" fontId="13" fillId="0" borderId="5" xfId="0" applyFont="1" applyBorder="1"/>
    <xf numFmtId="0" fontId="13" fillId="0" borderId="1" xfId="0" applyFont="1" applyBorder="1" applyAlignment="1"/>
    <xf numFmtId="0" fontId="13" fillId="0" borderId="1" xfId="0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7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view="pageBreakPreview" topLeftCell="A19" zoomScaleNormal="100" zoomScaleSheetLayoutView="100" workbookViewId="0">
      <selection activeCell="M13" sqref="M1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9" width="9.140625" style="2"/>
    <col min="10" max="10" width="15.42578125" style="2" customWidth="1"/>
    <col min="11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3" customHeight="1" x14ac:dyDescent="0.25">
      <c r="A2" s="49" t="s">
        <v>12</v>
      </c>
      <c r="B2" s="50"/>
      <c r="C2" s="50"/>
      <c r="D2" s="50"/>
      <c r="E2" s="50"/>
    </row>
    <row r="3" spans="1:5" ht="15.75" x14ac:dyDescent="0.25">
      <c r="A3" s="49" t="s">
        <v>44</v>
      </c>
      <c r="B3" s="49"/>
      <c r="C3" s="49"/>
      <c r="D3" s="49"/>
      <c r="E3" s="49"/>
    </row>
    <row r="4" spans="1:5" s="1" customFormat="1" ht="15.75" x14ac:dyDescent="0.25">
      <c r="A4" s="5" t="s">
        <v>13</v>
      </c>
      <c r="B4" s="26"/>
      <c r="C4" s="26"/>
      <c r="D4" s="51" t="s">
        <v>45</v>
      </c>
      <c r="E4" s="51"/>
    </row>
    <row r="5" spans="1:5" x14ac:dyDescent="0.25">
      <c r="A5" s="25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ht="17.25" customHeight="1" x14ac:dyDescent="0.25">
      <c r="A7" s="52" t="s">
        <v>26</v>
      </c>
      <c r="B7" s="52"/>
      <c r="C7" s="52"/>
      <c r="D7" s="52"/>
      <c r="E7" s="52"/>
    </row>
    <row r="8" spans="1:5" x14ac:dyDescent="0.25">
      <c r="A8" s="53" t="s">
        <v>1</v>
      </c>
      <c r="B8" s="53"/>
      <c r="C8" s="53"/>
      <c r="D8" s="53"/>
      <c r="E8" s="53"/>
    </row>
    <row r="9" spans="1:5" x14ac:dyDescent="0.25">
      <c r="A9" s="46" t="s">
        <v>27</v>
      </c>
      <c r="B9" s="46"/>
      <c r="C9" s="46"/>
      <c r="D9" s="46"/>
      <c r="E9" s="46"/>
    </row>
    <row r="10" spans="1:5" ht="24" customHeight="1" x14ac:dyDescent="0.25">
      <c r="A10" s="54" t="s">
        <v>14</v>
      </c>
      <c r="B10" s="55"/>
      <c r="C10" s="55"/>
      <c r="D10" s="55"/>
      <c r="E10" s="55"/>
    </row>
    <row r="11" spans="1:5" ht="30.75" customHeight="1" x14ac:dyDescent="0.25">
      <c r="A11" s="46" t="s">
        <v>28</v>
      </c>
      <c r="B11" s="46"/>
      <c r="C11" s="46"/>
      <c r="D11" s="46"/>
      <c r="E11" s="46"/>
    </row>
    <row r="12" spans="1:5" ht="17.25" customHeight="1" x14ac:dyDescent="0.25">
      <c r="A12" s="53" t="s">
        <v>15</v>
      </c>
      <c r="B12" s="56"/>
      <c r="C12" s="56"/>
      <c r="D12" s="56"/>
      <c r="E12" s="56"/>
    </row>
    <row r="13" spans="1:5" x14ac:dyDescent="0.25">
      <c r="A13" s="46" t="s">
        <v>22</v>
      </c>
      <c r="B13" s="46"/>
      <c r="C13" s="46"/>
      <c r="D13" s="46"/>
      <c r="E13" s="46"/>
    </row>
    <row r="14" spans="1:5" ht="15.75" customHeight="1" x14ac:dyDescent="0.25">
      <c r="A14" s="53" t="s">
        <v>2</v>
      </c>
      <c r="B14" s="56"/>
      <c r="C14" s="56"/>
      <c r="D14" s="56"/>
      <c r="E14" s="56"/>
    </row>
    <row r="15" spans="1:5" ht="19.5" customHeight="1" x14ac:dyDescent="0.25">
      <c r="A15" s="46" t="s">
        <v>23</v>
      </c>
      <c r="B15" s="46"/>
      <c r="C15" s="46"/>
      <c r="D15" s="46"/>
      <c r="E15" s="46"/>
    </row>
    <row r="16" spans="1:5" ht="21" customHeight="1" x14ac:dyDescent="0.25">
      <c r="A16" s="53" t="s">
        <v>16</v>
      </c>
      <c r="B16" s="56"/>
      <c r="C16" s="56"/>
      <c r="D16" s="56"/>
      <c r="E16" s="56"/>
    </row>
    <row r="17" spans="1:10" ht="33" customHeight="1" x14ac:dyDescent="0.25">
      <c r="A17" s="46" t="s">
        <v>17</v>
      </c>
      <c r="B17" s="46"/>
      <c r="C17" s="46"/>
      <c r="D17" s="46"/>
      <c r="E17" s="46"/>
    </row>
    <row r="18" spans="1:10" ht="61.5" customHeight="1" x14ac:dyDescent="0.25">
      <c r="A18" s="46" t="s">
        <v>29</v>
      </c>
      <c r="B18" s="46"/>
      <c r="C18" s="46"/>
      <c r="D18" s="46"/>
      <c r="E18" s="46"/>
    </row>
    <row r="19" spans="1:10" ht="34.5" customHeight="1" x14ac:dyDescent="0.25">
      <c r="A19" s="58" t="s">
        <v>30</v>
      </c>
      <c r="B19" s="58"/>
      <c r="C19" s="58"/>
      <c r="D19" s="58"/>
      <c r="E19" s="58"/>
    </row>
    <row r="20" spans="1:10" ht="21" customHeight="1" x14ac:dyDescent="0.25">
      <c r="A20" s="58"/>
      <c r="B20" s="58"/>
      <c r="C20" s="58"/>
      <c r="D20" s="58"/>
      <c r="E20" s="58"/>
      <c r="F20" s="2">
        <f>40.4+596.2</f>
        <v>636.6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2" t="s">
        <v>43</v>
      </c>
      <c r="B22" s="9" t="s">
        <v>41</v>
      </c>
      <c r="C22" s="3" t="s">
        <v>4</v>
      </c>
      <c r="D22" s="3">
        <f>11.13</f>
        <v>11.13</v>
      </c>
      <c r="E22" s="8">
        <f>D22*F20*G20</f>
        <v>21256.074000000004</v>
      </c>
      <c r="F22" s="17"/>
      <c r="G22" s="17"/>
      <c r="H22" s="17"/>
      <c r="J22" s="18"/>
    </row>
    <row r="23" spans="1:10" ht="60" x14ac:dyDescent="0.25">
      <c r="A23" s="7" t="s">
        <v>46</v>
      </c>
      <c r="B23" s="27" t="s">
        <v>47</v>
      </c>
      <c r="C23" s="3" t="s">
        <v>4</v>
      </c>
      <c r="D23" s="3"/>
      <c r="E23" s="8">
        <v>173.28</v>
      </c>
      <c r="F23" s="17"/>
      <c r="G23" s="17"/>
      <c r="H23" s="17"/>
      <c r="J23" s="18"/>
    </row>
    <row r="24" spans="1:10" x14ac:dyDescent="0.25">
      <c r="A24" s="7" t="s">
        <v>42</v>
      </c>
      <c r="B24" s="9" t="s">
        <v>24</v>
      </c>
      <c r="C24" s="3" t="s">
        <v>4</v>
      </c>
      <c r="D24" s="3">
        <v>3.3</v>
      </c>
      <c r="E24" s="8">
        <f>D24*F20*G20</f>
        <v>6302.3399999999992</v>
      </c>
      <c r="F24" s="17"/>
      <c r="G24" s="17"/>
      <c r="H24" s="17"/>
      <c r="J24" s="18"/>
    </row>
    <row r="25" spans="1:10" x14ac:dyDescent="0.25">
      <c r="A25" s="7" t="s">
        <v>31</v>
      </c>
      <c r="B25" s="9" t="s">
        <v>48</v>
      </c>
      <c r="C25" s="3" t="s">
        <v>32</v>
      </c>
      <c r="D25" s="3"/>
      <c r="E25" s="8">
        <v>12</v>
      </c>
      <c r="F25" s="17"/>
      <c r="G25" s="17"/>
      <c r="H25" s="17"/>
      <c r="J25" s="18"/>
    </row>
    <row r="26" spans="1:10" s="14" customFormat="1" x14ac:dyDescent="0.25">
      <c r="A26" s="10" t="s">
        <v>25</v>
      </c>
      <c r="B26" s="11"/>
      <c r="C26" s="12"/>
      <c r="D26" s="12"/>
      <c r="E26" s="13">
        <f>SUM(E22:E25)</f>
        <v>27743.694000000003</v>
      </c>
      <c r="J26" s="18"/>
    </row>
    <row r="27" spans="1:10" ht="17.25" customHeight="1" x14ac:dyDescent="0.25"/>
    <row r="28" spans="1:10" ht="30.75" customHeight="1" x14ac:dyDescent="0.25">
      <c r="A28" s="47" t="s">
        <v>49</v>
      </c>
      <c r="B28" s="47"/>
      <c r="C28" s="47"/>
      <c r="D28" s="47"/>
      <c r="E28" s="47"/>
    </row>
    <row r="29" spans="1:10" ht="30.75" customHeight="1" x14ac:dyDescent="0.25">
      <c r="A29" s="46" t="s">
        <v>21</v>
      </c>
      <c r="B29" s="46"/>
      <c r="C29" s="46"/>
      <c r="D29" s="46"/>
      <c r="E29" s="46"/>
    </row>
    <row r="30" spans="1:10" ht="13.9" customHeight="1" x14ac:dyDescent="0.25">
      <c r="A30" s="46" t="s">
        <v>20</v>
      </c>
      <c r="B30" s="46"/>
      <c r="C30" s="46"/>
      <c r="D30" s="46"/>
      <c r="E30" s="46"/>
    </row>
    <row r="31" spans="1:10" ht="30" customHeight="1" x14ac:dyDescent="0.25">
      <c r="A31" s="46" t="s">
        <v>33</v>
      </c>
      <c r="B31" s="46"/>
      <c r="C31" s="46"/>
      <c r="D31" s="46"/>
      <c r="E31" s="46"/>
    </row>
    <row r="32" spans="1:10" x14ac:dyDescent="0.25">
      <c r="A32" s="46" t="s">
        <v>18</v>
      </c>
      <c r="B32" s="46"/>
      <c r="C32" s="46"/>
      <c r="D32" s="46"/>
      <c r="E32" s="46"/>
    </row>
    <row r="33" spans="1:5" x14ac:dyDescent="0.25">
      <c r="A33" s="59" t="s">
        <v>5</v>
      </c>
      <c r="B33" s="59"/>
      <c r="C33" s="59"/>
      <c r="D33" s="59"/>
      <c r="E33" s="59"/>
    </row>
    <row r="34" spans="1:5" x14ac:dyDescent="0.25">
      <c r="A34" s="46" t="s">
        <v>18</v>
      </c>
      <c r="B34" s="46"/>
      <c r="C34" s="46"/>
      <c r="D34" s="46"/>
      <c r="E34" s="46"/>
    </row>
    <row r="35" spans="1:5" ht="13.9" customHeight="1" x14ac:dyDescent="0.25">
      <c r="A35" s="60" t="s">
        <v>34</v>
      </c>
      <c r="B35" s="60"/>
      <c r="C35" s="60"/>
      <c r="D35" s="60"/>
      <c r="E35" s="60"/>
    </row>
    <row r="36" spans="1:5" x14ac:dyDescent="0.25">
      <c r="B36" s="57" t="s">
        <v>19</v>
      </c>
      <c r="C36" s="57"/>
      <c r="D36" s="57"/>
      <c r="E36" s="6" t="s">
        <v>6</v>
      </c>
    </row>
    <row r="37" spans="1:5" x14ac:dyDescent="0.25">
      <c r="A37" s="24"/>
      <c r="B37" s="24"/>
      <c r="C37" s="24"/>
      <c r="D37" s="24"/>
      <c r="E37" s="24"/>
    </row>
    <row r="38" spans="1:5" ht="13.9" customHeight="1" x14ac:dyDescent="0.25">
      <c r="A38" s="60" t="s">
        <v>52</v>
      </c>
      <c r="B38" s="60"/>
      <c r="C38" s="60"/>
      <c r="D38" s="60"/>
      <c r="E38" s="60"/>
    </row>
    <row r="39" spans="1:5" x14ac:dyDescent="0.25">
      <c r="B39" s="57" t="s">
        <v>19</v>
      </c>
      <c r="C39" s="57"/>
      <c r="D39" s="57"/>
      <c r="E39" s="6" t="s">
        <v>6</v>
      </c>
    </row>
    <row r="42" spans="1:5" x14ac:dyDescent="0.25">
      <c r="A42" s="19" t="s">
        <v>39</v>
      </c>
    </row>
    <row r="43" spans="1:5" x14ac:dyDescent="0.25">
      <c r="A43" s="14" t="s">
        <v>35</v>
      </c>
    </row>
    <row r="44" spans="1:5" x14ac:dyDescent="0.25">
      <c r="A44" s="2" t="s">
        <v>40</v>
      </c>
      <c r="B44" s="15">
        <v>4771.8</v>
      </c>
    </row>
    <row r="45" spans="1:5" x14ac:dyDescent="0.25">
      <c r="A45" s="20" t="s">
        <v>50</v>
      </c>
      <c r="B45" s="16"/>
    </row>
    <row r="46" spans="1:5" x14ac:dyDescent="0.25">
      <c r="A46" s="2" t="s">
        <v>37</v>
      </c>
      <c r="B46" s="16">
        <v>25430.38</v>
      </c>
    </row>
    <row r="47" spans="1:5" x14ac:dyDescent="0.25">
      <c r="A47" s="2" t="s">
        <v>51</v>
      </c>
      <c r="B47" s="16">
        <f>8.5*50</f>
        <v>425</v>
      </c>
    </row>
    <row r="48" spans="1:5" ht="30" x14ac:dyDescent="0.25">
      <c r="A48" s="23" t="s">
        <v>38</v>
      </c>
      <c r="B48" s="16">
        <f>E26</f>
        <v>27743.694000000003</v>
      </c>
    </row>
    <row r="49" spans="1:2" x14ac:dyDescent="0.25">
      <c r="A49" s="14" t="s">
        <v>36</v>
      </c>
      <c r="B49" s="21">
        <f>B44+B46+B47-B48</f>
        <v>2883.4859999999971</v>
      </c>
    </row>
  </sheetData>
  <mergeCells count="30">
    <mergeCell ref="B39:D39"/>
    <mergeCell ref="A20:E20"/>
    <mergeCell ref="A14:E14"/>
    <mergeCell ref="A15:E15"/>
    <mergeCell ref="A16:E16"/>
    <mergeCell ref="A17:E17"/>
    <mergeCell ref="A18:E18"/>
    <mergeCell ref="A19:E19"/>
    <mergeCell ref="A33:E33"/>
    <mergeCell ref="A34:E34"/>
    <mergeCell ref="A35:E35"/>
    <mergeCell ref="B36:D36"/>
    <mergeCell ref="A38:E38"/>
    <mergeCell ref="A32:E32"/>
    <mergeCell ref="A31:E31"/>
    <mergeCell ref="A30:E30"/>
    <mergeCell ref="A29:E29"/>
    <mergeCell ref="A28:E28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view="pageBreakPreview" topLeftCell="A19" zoomScaleNormal="100" zoomScaleSheetLayoutView="100" workbookViewId="0">
      <selection activeCell="A3" sqref="A3:E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9" width="9.140625" style="2"/>
    <col min="10" max="10" width="15.42578125" style="2" customWidth="1"/>
    <col min="11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3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61" t="s">
        <v>53</v>
      </c>
      <c r="B3" s="61"/>
      <c r="C3" s="61"/>
      <c r="D3" s="61"/>
      <c r="E3" s="61"/>
    </row>
    <row r="4" spans="1:5" s="1" customFormat="1" ht="15.75" x14ac:dyDescent="0.25">
      <c r="A4" s="34" t="s">
        <v>13</v>
      </c>
      <c r="B4" s="4"/>
      <c r="C4" s="4"/>
      <c r="D4" s="4"/>
      <c r="E4" s="35" t="s">
        <v>54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ht="17.25" customHeight="1" x14ac:dyDescent="0.25">
      <c r="A7" s="52" t="s">
        <v>26</v>
      </c>
      <c r="B7" s="52"/>
      <c r="C7" s="52"/>
      <c r="D7" s="52"/>
      <c r="E7" s="52"/>
    </row>
    <row r="8" spans="1:5" x14ac:dyDescent="0.25">
      <c r="A8" s="53" t="s">
        <v>1</v>
      </c>
      <c r="B8" s="53"/>
      <c r="C8" s="53"/>
      <c r="D8" s="53"/>
      <c r="E8" s="53"/>
    </row>
    <row r="9" spans="1:5" x14ac:dyDescent="0.25">
      <c r="A9" s="46" t="s">
        <v>27</v>
      </c>
      <c r="B9" s="46"/>
      <c r="C9" s="46"/>
      <c r="D9" s="46"/>
      <c r="E9" s="46"/>
    </row>
    <row r="10" spans="1:5" ht="24" customHeight="1" x14ac:dyDescent="0.25">
      <c r="A10" s="54" t="s">
        <v>14</v>
      </c>
      <c r="B10" s="55"/>
      <c r="C10" s="55"/>
      <c r="D10" s="55"/>
      <c r="E10" s="55"/>
    </row>
    <row r="11" spans="1:5" ht="30.75" customHeight="1" x14ac:dyDescent="0.25">
      <c r="A11" s="46" t="s">
        <v>28</v>
      </c>
      <c r="B11" s="46"/>
      <c r="C11" s="46"/>
      <c r="D11" s="46"/>
      <c r="E11" s="46"/>
    </row>
    <row r="12" spans="1:5" ht="17.25" customHeight="1" x14ac:dyDescent="0.25">
      <c r="A12" s="53" t="s">
        <v>15</v>
      </c>
      <c r="B12" s="56"/>
      <c r="C12" s="56"/>
      <c r="D12" s="56"/>
      <c r="E12" s="56"/>
    </row>
    <row r="13" spans="1:5" x14ac:dyDescent="0.25">
      <c r="A13" s="46" t="s">
        <v>22</v>
      </c>
      <c r="B13" s="46"/>
      <c r="C13" s="46"/>
      <c r="D13" s="46"/>
      <c r="E13" s="46"/>
    </row>
    <row r="14" spans="1:5" ht="15.75" customHeight="1" x14ac:dyDescent="0.25">
      <c r="A14" s="53" t="s">
        <v>2</v>
      </c>
      <c r="B14" s="56"/>
      <c r="C14" s="56"/>
      <c r="D14" s="56"/>
      <c r="E14" s="56"/>
    </row>
    <row r="15" spans="1:5" ht="19.5" customHeight="1" x14ac:dyDescent="0.25">
      <c r="A15" s="46" t="s">
        <v>23</v>
      </c>
      <c r="B15" s="46"/>
      <c r="C15" s="46"/>
      <c r="D15" s="46"/>
      <c r="E15" s="46"/>
    </row>
    <row r="16" spans="1:5" ht="21" customHeight="1" x14ac:dyDescent="0.25">
      <c r="A16" s="53" t="s">
        <v>16</v>
      </c>
      <c r="B16" s="56"/>
      <c r="C16" s="56"/>
      <c r="D16" s="56"/>
      <c r="E16" s="56"/>
    </row>
    <row r="17" spans="1:10" ht="33" customHeight="1" x14ac:dyDescent="0.25">
      <c r="A17" s="46" t="s">
        <v>17</v>
      </c>
      <c r="B17" s="46"/>
      <c r="C17" s="46"/>
      <c r="D17" s="46"/>
      <c r="E17" s="46"/>
    </row>
    <row r="18" spans="1:10" ht="61.5" customHeight="1" x14ac:dyDescent="0.25">
      <c r="A18" s="46" t="s">
        <v>29</v>
      </c>
      <c r="B18" s="46"/>
      <c r="C18" s="46"/>
      <c r="D18" s="46"/>
      <c r="E18" s="46"/>
    </row>
    <row r="19" spans="1:10" ht="34.5" customHeight="1" x14ac:dyDescent="0.25">
      <c r="A19" s="58" t="s">
        <v>30</v>
      </c>
      <c r="B19" s="58"/>
      <c r="C19" s="58"/>
      <c r="D19" s="58"/>
      <c r="E19" s="58"/>
    </row>
    <row r="20" spans="1:10" ht="21" customHeight="1" x14ac:dyDescent="0.25">
      <c r="A20" s="58"/>
      <c r="B20" s="58"/>
      <c r="C20" s="58"/>
      <c r="D20" s="58"/>
      <c r="E20" s="58"/>
      <c r="F20" s="2">
        <f>40.4+596.2</f>
        <v>636.6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2" t="s">
        <v>43</v>
      </c>
      <c r="B22" s="9" t="s">
        <v>41</v>
      </c>
      <c r="C22" s="3" t="s">
        <v>4</v>
      </c>
      <c r="D22" s="3">
        <f>11.13</f>
        <v>11.13</v>
      </c>
      <c r="E22" s="8">
        <f>D22*F20*G20</f>
        <v>21256.074000000004</v>
      </c>
      <c r="F22" s="17"/>
      <c r="G22" s="17"/>
      <c r="H22" s="17"/>
      <c r="J22" s="18"/>
    </row>
    <row r="23" spans="1:10" ht="75" x14ac:dyDescent="0.25">
      <c r="A23" s="7" t="s">
        <v>55</v>
      </c>
      <c r="B23" s="9" t="s">
        <v>56</v>
      </c>
      <c r="C23" s="3" t="s">
        <v>4</v>
      </c>
      <c r="D23" s="3"/>
      <c r="E23" s="8">
        <f>790.76*3</f>
        <v>2372.2799999999997</v>
      </c>
      <c r="F23" s="17"/>
      <c r="G23" s="17"/>
      <c r="H23" s="17"/>
      <c r="J23" s="18"/>
    </row>
    <row r="24" spans="1:10" x14ac:dyDescent="0.25">
      <c r="A24" s="7" t="s">
        <v>42</v>
      </c>
      <c r="B24" s="9" t="s">
        <v>24</v>
      </c>
      <c r="C24" s="3" t="s">
        <v>4</v>
      </c>
      <c r="D24" s="3">
        <v>3.3</v>
      </c>
      <c r="E24" s="8">
        <f>D24*F20*G20</f>
        <v>6302.3399999999992</v>
      </c>
      <c r="F24" s="17"/>
      <c r="G24" s="17"/>
      <c r="H24" s="17"/>
      <c r="J24" s="18"/>
    </row>
    <row r="25" spans="1:10" x14ac:dyDescent="0.25">
      <c r="A25" s="7" t="s">
        <v>31</v>
      </c>
      <c r="B25" s="9" t="s">
        <v>56</v>
      </c>
      <c r="C25" s="3" t="s">
        <v>32</v>
      </c>
      <c r="D25" s="3"/>
      <c r="E25" s="8">
        <v>61.04</v>
      </c>
      <c r="F25" s="17"/>
      <c r="G25" s="17"/>
      <c r="H25" s="17"/>
      <c r="J25" s="18"/>
    </row>
    <row r="26" spans="1:10" s="14" customFormat="1" x14ac:dyDescent="0.25">
      <c r="A26" s="36" t="s">
        <v>59</v>
      </c>
      <c r="B26" s="37" t="s">
        <v>57</v>
      </c>
      <c r="C26" s="37" t="s">
        <v>58</v>
      </c>
      <c r="D26" s="37">
        <v>3</v>
      </c>
      <c r="E26" s="38">
        <f>D26*197.1</f>
        <v>591.29999999999995</v>
      </c>
      <c r="J26" s="18"/>
    </row>
    <row r="27" spans="1:10" ht="17.25" customHeight="1" x14ac:dyDescent="0.25">
      <c r="A27" s="10" t="s">
        <v>25</v>
      </c>
      <c r="B27" s="11"/>
      <c r="C27" s="12"/>
      <c r="D27" s="12"/>
      <c r="E27" s="13">
        <f>SUM(E22:E26)</f>
        <v>30583.034000000003</v>
      </c>
    </row>
    <row r="28" spans="1:10" ht="30.75" customHeight="1" x14ac:dyDescent="0.25"/>
    <row r="29" spans="1:10" ht="30.75" customHeight="1" x14ac:dyDescent="0.25">
      <c r="A29" s="47" t="s">
        <v>60</v>
      </c>
      <c r="B29" s="47"/>
      <c r="C29" s="47"/>
      <c r="D29" s="47"/>
      <c r="E29" s="47"/>
    </row>
    <row r="30" spans="1:10" ht="13.9" customHeight="1" x14ac:dyDescent="0.25">
      <c r="A30" s="46" t="s">
        <v>21</v>
      </c>
      <c r="B30" s="46"/>
      <c r="C30" s="46"/>
      <c r="D30" s="46"/>
      <c r="E30" s="46"/>
    </row>
    <row r="31" spans="1:10" ht="30" customHeight="1" x14ac:dyDescent="0.25">
      <c r="A31" s="46" t="s">
        <v>20</v>
      </c>
      <c r="B31" s="46"/>
      <c r="C31" s="46"/>
      <c r="D31" s="46"/>
      <c r="E31" s="46"/>
    </row>
    <row r="32" spans="1:10" x14ac:dyDescent="0.25">
      <c r="A32" s="46" t="s">
        <v>33</v>
      </c>
      <c r="B32" s="46"/>
      <c r="C32" s="46"/>
      <c r="D32" s="46"/>
      <c r="E32" s="46"/>
    </row>
    <row r="33" spans="1:5" x14ac:dyDescent="0.25">
      <c r="A33" s="46" t="s">
        <v>18</v>
      </c>
      <c r="B33" s="46"/>
      <c r="C33" s="46"/>
      <c r="D33" s="46"/>
      <c r="E33" s="46"/>
    </row>
    <row r="34" spans="1:5" x14ac:dyDescent="0.25">
      <c r="A34" s="59" t="s">
        <v>5</v>
      </c>
      <c r="B34" s="59"/>
      <c r="C34" s="59"/>
      <c r="D34" s="59"/>
      <c r="E34" s="59"/>
    </row>
    <row r="35" spans="1:5" ht="13.9" customHeight="1" x14ac:dyDescent="0.25">
      <c r="A35" s="46" t="s">
        <v>18</v>
      </c>
      <c r="B35" s="46"/>
      <c r="C35" s="46"/>
      <c r="D35" s="46"/>
      <c r="E35" s="46"/>
    </row>
    <row r="36" spans="1:5" x14ac:dyDescent="0.25">
      <c r="A36" s="60" t="s">
        <v>34</v>
      </c>
      <c r="B36" s="60"/>
      <c r="C36" s="60"/>
      <c r="D36" s="60"/>
      <c r="E36" s="60"/>
    </row>
    <row r="37" spans="1:5" x14ac:dyDescent="0.25">
      <c r="B37" s="57" t="s">
        <v>19</v>
      </c>
      <c r="C37" s="57"/>
      <c r="D37" s="57"/>
      <c r="E37" s="6" t="s">
        <v>6</v>
      </c>
    </row>
    <row r="38" spans="1:5" ht="13.9" customHeight="1" x14ac:dyDescent="0.25">
      <c r="A38" s="28"/>
      <c r="B38" s="28"/>
      <c r="C38" s="28"/>
      <c r="D38" s="28"/>
      <c r="E38" s="28"/>
    </row>
    <row r="39" spans="1:5" x14ac:dyDescent="0.25">
      <c r="A39" s="60" t="s">
        <v>52</v>
      </c>
      <c r="B39" s="60"/>
      <c r="C39" s="60"/>
      <c r="D39" s="60"/>
      <c r="E39" s="60"/>
    </row>
    <row r="40" spans="1:5" x14ac:dyDescent="0.25">
      <c r="B40" s="57" t="s">
        <v>19</v>
      </c>
      <c r="C40" s="57"/>
      <c r="D40" s="57"/>
      <c r="E40" s="6" t="s">
        <v>6</v>
      </c>
    </row>
    <row r="43" spans="1:5" x14ac:dyDescent="0.25">
      <c r="A43" s="19" t="s">
        <v>39</v>
      </c>
    </row>
    <row r="44" spans="1:5" x14ac:dyDescent="0.25">
      <c r="A44" s="14" t="s">
        <v>35</v>
      </c>
    </row>
    <row r="45" spans="1:5" x14ac:dyDescent="0.25">
      <c r="A45" s="2" t="s">
        <v>40</v>
      </c>
      <c r="B45" s="15">
        <f>'1кв'!B49</f>
        <v>2883.4859999999971</v>
      </c>
    </row>
    <row r="46" spans="1:5" x14ac:dyDescent="0.25">
      <c r="A46" s="20" t="s">
        <v>61</v>
      </c>
      <c r="B46" s="16"/>
    </row>
    <row r="47" spans="1:5" x14ac:dyDescent="0.25">
      <c r="A47" s="2" t="s">
        <v>37</v>
      </c>
      <c r="B47" s="16">
        <v>34969.89</v>
      </c>
    </row>
    <row r="48" spans="1:5" x14ac:dyDescent="0.25">
      <c r="A48" s="2" t="s">
        <v>51</v>
      </c>
      <c r="B48" s="16">
        <f>3*50</f>
        <v>150</v>
      </c>
    </row>
    <row r="49" spans="1:2" ht="30" x14ac:dyDescent="0.25">
      <c r="A49" s="30" t="s">
        <v>38</v>
      </c>
      <c r="B49" s="16">
        <f>E27</f>
        <v>30583.034000000003</v>
      </c>
    </row>
    <row r="50" spans="1:2" x14ac:dyDescent="0.25">
      <c r="A50" s="14" t="s">
        <v>36</v>
      </c>
      <c r="B50" s="21">
        <f>B45+B47+B48-B49</f>
        <v>7420.3419999999933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2"/>
  <sheetViews>
    <sheetView view="pageBreakPreview" topLeftCell="A20" zoomScaleNormal="100" zoomScaleSheetLayoutView="100" workbookViewId="0">
      <selection activeCell="A28" sqref="A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9" width="9.140625" style="2"/>
    <col min="10" max="10" width="15.42578125" style="2" customWidth="1"/>
    <col min="11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3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61" t="s">
        <v>62</v>
      </c>
      <c r="B3" s="61"/>
      <c r="C3" s="61"/>
      <c r="D3" s="61"/>
      <c r="E3" s="61"/>
    </row>
    <row r="4" spans="1:5" s="1" customFormat="1" ht="15.75" x14ac:dyDescent="0.25">
      <c r="A4" s="34" t="s">
        <v>13</v>
      </c>
      <c r="B4" s="4"/>
      <c r="C4" s="4"/>
      <c r="D4" s="4"/>
      <c r="E4" s="35" t="s">
        <v>63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ht="17.25" customHeight="1" x14ac:dyDescent="0.25">
      <c r="A7" s="52" t="s">
        <v>26</v>
      </c>
      <c r="B7" s="52"/>
      <c r="C7" s="52"/>
      <c r="D7" s="52"/>
      <c r="E7" s="52"/>
    </row>
    <row r="8" spans="1:5" x14ac:dyDescent="0.25">
      <c r="A8" s="53" t="s">
        <v>1</v>
      </c>
      <c r="B8" s="53"/>
      <c r="C8" s="53"/>
      <c r="D8" s="53"/>
      <c r="E8" s="53"/>
    </row>
    <row r="9" spans="1:5" x14ac:dyDescent="0.25">
      <c r="A9" s="46" t="s">
        <v>27</v>
      </c>
      <c r="B9" s="46"/>
      <c r="C9" s="46"/>
      <c r="D9" s="46"/>
      <c r="E9" s="46"/>
    </row>
    <row r="10" spans="1:5" ht="24" customHeight="1" x14ac:dyDescent="0.25">
      <c r="A10" s="54" t="s">
        <v>14</v>
      </c>
      <c r="B10" s="55"/>
      <c r="C10" s="55"/>
      <c r="D10" s="55"/>
      <c r="E10" s="55"/>
    </row>
    <row r="11" spans="1:5" ht="30.75" customHeight="1" x14ac:dyDescent="0.25">
      <c r="A11" s="46" t="s">
        <v>28</v>
      </c>
      <c r="B11" s="46"/>
      <c r="C11" s="46"/>
      <c r="D11" s="46"/>
      <c r="E11" s="46"/>
    </row>
    <row r="12" spans="1:5" ht="17.25" customHeight="1" x14ac:dyDescent="0.25">
      <c r="A12" s="53" t="s">
        <v>15</v>
      </c>
      <c r="B12" s="56"/>
      <c r="C12" s="56"/>
      <c r="D12" s="56"/>
      <c r="E12" s="56"/>
    </row>
    <row r="13" spans="1:5" x14ac:dyDescent="0.25">
      <c r="A13" s="46" t="s">
        <v>22</v>
      </c>
      <c r="B13" s="46"/>
      <c r="C13" s="46"/>
      <c r="D13" s="46"/>
      <c r="E13" s="46"/>
    </row>
    <row r="14" spans="1:5" ht="15.75" customHeight="1" x14ac:dyDescent="0.25">
      <c r="A14" s="53" t="s">
        <v>2</v>
      </c>
      <c r="B14" s="56"/>
      <c r="C14" s="56"/>
      <c r="D14" s="56"/>
      <c r="E14" s="56"/>
    </row>
    <row r="15" spans="1:5" ht="19.5" customHeight="1" x14ac:dyDescent="0.25">
      <c r="A15" s="46" t="s">
        <v>23</v>
      </c>
      <c r="B15" s="46"/>
      <c r="C15" s="46"/>
      <c r="D15" s="46"/>
      <c r="E15" s="46"/>
    </row>
    <row r="16" spans="1:5" ht="21" customHeight="1" x14ac:dyDescent="0.25">
      <c r="A16" s="53" t="s">
        <v>16</v>
      </c>
      <c r="B16" s="56"/>
      <c r="C16" s="56"/>
      <c r="D16" s="56"/>
      <c r="E16" s="56"/>
    </row>
    <row r="17" spans="1:10" ht="33" customHeight="1" x14ac:dyDescent="0.25">
      <c r="A17" s="46" t="s">
        <v>17</v>
      </c>
      <c r="B17" s="46"/>
      <c r="C17" s="46"/>
      <c r="D17" s="46"/>
      <c r="E17" s="46"/>
    </row>
    <row r="18" spans="1:10" ht="61.5" customHeight="1" x14ac:dyDescent="0.25">
      <c r="A18" s="46" t="s">
        <v>29</v>
      </c>
      <c r="B18" s="46"/>
      <c r="C18" s="46"/>
      <c r="D18" s="46"/>
      <c r="E18" s="46"/>
    </row>
    <row r="19" spans="1:10" ht="34.5" customHeight="1" x14ac:dyDescent="0.25">
      <c r="A19" s="58" t="s">
        <v>30</v>
      </c>
      <c r="B19" s="58"/>
      <c r="C19" s="58"/>
      <c r="D19" s="58"/>
      <c r="E19" s="58"/>
    </row>
    <row r="20" spans="1:10" ht="21" customHeight="1" x14ac:dyDescent="0.25">
      <c r="A20" s="58"/>
      <c r="B20" s="58"/>
      <c r="C20" s="58"/>
      <c r="D20" s="58"/>
      <c r="E20" s="58"/>
      <c r="F20" s="2">
        <f>40.4+596.2</f>
        <v>636.6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2" t="s">
        <v>43</v>
      </c>
      <c r="B22" s="9" t="s">
        <v>41</v>
      </c>
      <c r="C22" s="3" t="s">
        <v>4</v>
      </c>
      <c r="D22" s="3">
        <v>11.75</v>
      </c>
      <c r="E22" s="8">
        <f>D22*F20*G20</f>
        <v>22440.15</v>
      </c>
      <c r="F22" s="17"/>
      <c r="G22" s="17"/>
      <c r="H22" s="17"/>
      <c r="J22" s="18"/>
    </row>
    <row r="23" spans="1:10" ht="75" x14ac:dyDescent="0.25">
      <c r="A23" s="7" t="s">
        <v>55</v>
      </c>
      <c r="B23" s="9" t="s">
        <v>64</v>
      </c>
      <c r="C23" s="3" t="s">
        <v>4</v>
      </c>
      <c r="D23" s="3"/>
      <c r="E23" s="8">
        <f>790.76*3</f>
        <v>2372.2799999999997</v>
      </c>
      <c r="F23" s="17"/>
      <c r="G23" s="17"/>
      <c r="H23" s="17"/>
      <c r="J23" s="18"/>
    </row>
    <row r="24" spans="1:10" x14ac:dyDescent="0.25">
      <c r="A24" s="7" t="s">
        <v>42</v>
      </c>
      <c r="B24" s="9" t="s">
        <v>24</v>
      </c>
      <c r="C24" s="3" t="s">
        <v>4</v>
      </c>
      <c r="D24" s="3">
        <v>3.43</v>
      </c>
      <c r="E24" s="8">
        <f>D24*F20*G20</f>
        <v>6550.6139999999996</v>
      </c>
      <c r="F24" s="17"/>
      <c r="G24" s="17"/>
      <c r="H24" s="17"/>
      <c r="J24" s="18"/>
    </row>
    <row r="25" spans="1:10" x14ac:dyDescent="0.25">
      <c r="A25" s="7" t="s">
        <v>31</v>
      </c>
      <c r="B25" s="9" t="s">
        <v>64</v>
      </c>
      <c r="C25" s="3" t="s">
        <v>32</v>
      </c>
      <c r="D25" s="3"/>
      <c r="E25" s="8">
        <v>61.04</v>
      </c>
      <c r="F25" s="17"/>
      <c r="G25" s="17"/>
      <c r="H25" s="17"/>
      <c r="J25" s="18"/>
    </row>
    <row r="26" spans="1:10" x14ac:dyDescent="0.25">
      <c r="A26" s="39" t="s">
        <v>65</v>
      </c>
      <c r="B26" s="40" t="s">
        <v>67</v>
      </c>
      <c r="C26" s="3" t="s">
        <v>58</v>
      </c>
      <c r="D26" s="41">
        <v>4</v>
      </c>
      <c r="E26" s="8">
        <f>D26*206.95</f>
        <v>827.8</v>
      </c>
      <c r="F26" s="17"/>
      <c r="G26" s="17"/>
      <c r="H26" s="17"/>
      <c r="J26" s="18"/>
    </row>
    <row r="27" spans="1:10" x14ac:dyDescent="0.25">
      <c r="A27" s="36" t="s">
        <v>66</v>
      </c>
      <c r="B27" s="40" t="s">
        <v>67</v>
      </c>
      <c r="C27" s="3" t="s">
        <v>58</v>
      </c>
      <c r="D27" s="42">
        <v>8</v>
      </c>
      <c r="E27" s="8">
        <f>D27*206.95</f>
        <v>1655.6</v>
      </c>
      <c r="F27" s="17"/>
      <c r="G27" s="17"/>
      <c r="H27" s="17"/>
      <c r="J27" s="18"/>
    </row>
    <row r="28" spans="1:10" ht="30" x14ac:dyDescent="0.25">
      <c r="A28" s="36" t="s">
        <v>70</v>
      </c>
      <c r="B28" s="40" t="s">
        <v>68</v>
      </c>
      <c r="C28" s="3" t="s">
        <v>32</v>
      </c>
      <c r="D28" s="3"/>
      <c r="E28" s="8">
        <v>19454.13</v>
      </c>
      <c r="F28" s="17"/>
      <c r="G28" s="17"/>
      <c r="H28" s="17"/>
      <c r="J28" s="18"/>
    </row>
    <row r="29" spans="1:10" ht="17.25" customHeight="1" x14ac:dyDescent="0.25">
      <c r="A29" s="10" t="s">
        <v>25</v>
      </c>
      <c r="B29" s="11"/>
      <c r="C29" s="12"/>
      <c r="D29" s="12"/>
      <c r="E29" s="13">
        <f>SUM(E22:E28)</f>
        <v>53361.614000000001</v>
      </c>
    </row>
    <row r="30" spans="1:10" ht="30.75" customHeight="1" x14ac:dyDescent="0.25"/>
    <row r="31" spans="1:10" ht="30.75" customHeight="1" x14ac:dyDescent="0.25">
      <c r="A31" s="47" t="s">
        <v>71</v>
      </c>
      <c r="B31" s="47"/>
      <c r="C31" s="47"/>
      <c r="D31" s="47"/>
      <c r="E31" s="47"/>
    </row>
    <row r="32" spans="1:10" ht="13.9" customHeight="1" x14ac:dyDescent="0.25">
      <c r="A32" s="46" t="s">
        <v>21</v>
      </c>
      <c r="B32" s="46"/>
      <c r="C32" s="46"/>
      <c r="D32" s="46"/>
      <c r="E32" s="46"/>
    </row>
    <row r="33" spans="1:5" ht="30" customHeight="1" x14ac:dyDescent="0.25">
      <c r="A33" s="46" t="s">
        <v>20</v>
      </c>
      <c r="B33" s="46"/>
      <c r="C33" s="46"/>
      <c r="D33" s="46"/>
      <c r="E33" s="46"/>
    </row>
    <row r="34" spans="1:5" x14ac:dyDescent="0.25">
      <c r="A34" s="46" t="s">
        <v>33</v>
      </c>
      <c r="B34" s="46"/>
      <c r="C34" s="46"/>
      <c r="D34" s="46"/>
      <c r="E34" s="46"/>
    </row>
    <row r="35" spans="1:5" x14ac:dyDescent="0.25">
      <c r="A35" s="46" t="s">
        <v>18</v>
      </c>
      <c r="B35" s="46"/>
      <c r="C35" s="46"/>
      <c r="D35" s="46"/>
      <c r="E35" s="46"/>
    </row>
    <row r="36" spans="1:5" x14ac:dyDescent="0.25">
      <c r="A36" s="59" t="s">
        <v>5</v>
      </c>
      <c r="B36" s="59"/>
      <c r="C36" s="59"/>
      <c r="D36" s="59"/>
      <c r="E36" s="59"/>
    </row>
    <row r="37" spans="1:5" ht="13.9" customHeight="1" x14ac:dyDescent="0.25">
      <c r="A37" s="46" t="s">
        <v>18</v>
      </c>
      <c r="B37" s="46"/>
      <c r="C37" s="46"/>
      <c r="D37" s="46"/>
      <c r="E37" s="46"/>
    </row>
    <row r="38" spans="1:5" x14ac:dyDescent="0.25">
      <c r="A38" s="60" t="s">
        <v>34</v>
      </c>
      <c r="B38" s="60"/>
      <c r="C38" s="60"/>
      <c r="D38" s="60"/>
      <c r="E38" s="60"/>
    </row>
    <row r="39" spans="1:5" x14ac:dyDescent="0.25">
      <c r="B39" s="57" t="s">
        <v>19</v>
      </c>
      <c r="C39" s="57"/>
      <c r="D39" s="57"/>
      <c r="E39" s="6" t="s">
        <v>6</v>
      </c>
    </row>
    <row r="40" spans="1:5" ht="13.9" customHeight="1" x14ac:dyDescent="0.25">
      <c r="A40" s="32"/>
      <c r="B40" s="32"/>
      <c r="C40" s="32"/>
      <c r="D40" s="32"/>
      <c r="E40" s="32"/>
    </row>
    <row r="41" spans="1:5" x14ac:dyDescent="0.25">
      <c r="A41" s="60" t="s">
        <v>52</v>
      </c>
      <c r="B41" s="60"/>
      <c r="C41" s="60"/>
      <c r="D41" s="60"/>
      <c r="E41" s="60"/>
    </row>
    <row r="42" spans="1:5" x14ac:dyDescent="0.25">
      <c r="B42" s="57" t="s">
        <v>19</v>
      </c>
      <c r="C42" s="57"/>
      <c r="D42" s="57"/>
      <c r="E42" s="6" t="s">
        <v>6</v>
      </c>
    </row>
    <row r="45" spans="1:5" x14ac:dyDescent="0.25">
      <c r="A45" s="19" t="s">
        <v>39</v>
      </c>
    </row>
    <row r="46" spans="1:5" x14ac:dyDescent="0.25">
      <c r="A46" s="14" t="s">
        <v>35</v>
      </c>
    </row>
    <row r="47" spans="1:5" x14ac:dyDescent="0.25">
      <c r="A47" s="2" t="s">
        <v>40</v>
      </c>
      <c r="B47" s="15">
        <f>'2кв'!B50</f>
        <v>7420.3419999999933</v>
      </c>
    </row>
    <row r="48" spans="1:5" x14ac:dyDescent="0.25">
      <c r="A48" s="20" t="s">
        <v>69</v>
      </c>
      <c r="B48" s="16"/>
    </row>
    <row r="49" spans="1:2" x14ac:dyDescent="0.25">
      <c r="A49" s="2" t="s">
        <v>37</v>
      </c>
      <c r="B49" s="16">
        <v>29054.05</v>
      </c>
    </row>
    <row r="50" spans="1:2" x14ac:dyDescent="0.25">
      <c r="A50" s="2" t="s">
        <v>51</v>
      </c>
      <c r="B50" s="16">
        <f>3*50</f>
        <v>150</v>
      </c>
    </row>
    <row r="51" spans="1:2" ht="30" x14ac:dyDescent="0.25">
      <c r="A51" s="31" t="s">
        <v>38</v>
      </c>
      <c r="B51" s="16">
        <f>E29</f>
        <v>53361.614000000001</v>
      </c>
    </row>
    <row r="52" spans="1:2" x14ac:dyDescent="0.25">
      <c r="A52" s="14" t="s">
        <v>36</v>
      </c>
      <c r="B52" s="21">
        <f>B47+B49+B50-B51</f>
        <v>-16737.222000000009</v>
      </c>
    </row>
  </sheetData>
  <mergeCells count="29">
    <mergeCell ref="A37:E37"/>
    <mergeCell ref="A38:E38"/>
    <mergeCell ref="B39:D39"/>
    <mergeCell ref="A41:E41"/>
    <mergeCell ref="B42:D42"/>
    <mergeCell ref="A36:E36"/>
    <mergeCell ref="A15:E15"/>
    <mergeCell ref="A16:E16"/>
    <mergeCell ref="A17:E17"/>
    <mergeCell ref="A18:E18"/>
    <mergeCell ref="A19:E19"/>
    <mergeCell ref="A20:E20"/>
    <mergeCell ref="A31:E31"/>
    <mergeCell ref="A32:E32"/>
    <mergeCell ref="A33:E33"/>
    <mergeCell ref="A34:E34"/>
    <mergeCell ref="A35:E35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89831-5191-48D9-B81C-4D89C016CCCC}">
  <dimension ref="A1:J50"/>
  <sheetViews>
    <sheetView tabSelected="1" view="pageBreakPreview" topLeftCell="A7" zoomScaleNormal="100" zoomScaleSheetLayoutView="100" workbookViewId="0">
      <selection activeCell="B50" sqref="B5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9" width="9.140625" style="2"/>
    <col min="10" max="10" width="15.42578125" style="2" customWidth="1"/>
    <col min="11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3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61" t="s">
        <v>72</v>
      </c>
      <c r="B3" s="61"/>
      <c r="C3" s="61"/>
      <c r="D3" s="61"/>
      <c r="E3" s="61"/>
    </row>
    <row r="4" spans="1:5" s="1" customFormat="1" ht="15.75" x14ac:dyDescent="0.25">
      <c r="A4" s="34" t="s">
        <v>13</v>
      </c>
      <c r="B4" s="4"/>
      <c r="C4" s="4"/>
      <c r="D4" s="4"/>
      <c r="E4" s="34" t="s">
        <v>73</v>
      </c>
    </row>
    <row r="5" spans="1:5" x14ac:dyDescent="0.25">
      <c r="A5" s="45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ht="17.25" customHeight="1" x14ac:dyDescent="0.25">
      <c r="A7" s="52" t="s">
        <v>26</v>
      </c>
      <c r="B7" s="52"/>
      <c r="C7" s="52"/>
      <c r="D7" s="52"/>
      <c r="E7" s="52"/>
    </row>
    <row r="8" spans="1:5" x14ac:dyDescent="0.25">
      <c r="A8" s="53" t="s">
        <v>1</v>
      </c>
      <c r="B8" s="53"/>
      <c r="C8" s="53"/>
      <c r="D8" s="53"/>
      <c r="E8" s="53"/>
    </row>
    <row r="9" spans="1:5" x14ac:dyDescent="0.25">
      <c r="A9" s="46" t="s">
        <v>27</v>
      </c>
      <c r="B9" s="46"/>
      <c r="C9" s="46"/>
      <c r="D9" s="46"/>
      <c r="E9" s="46"/>
    </row>
    <row r="10" spans="1:5" ht="24" customHeight="1" x14ac:dyDescent="0.25">
      <c r="A10" s="54" t="s">
        <v>14</v>
      </c>
      <c r="B10" s="55"/>
      <c r="C10" s="55"/>
      <c r="D10" s="55"/>
      <c r="E10" s="55"/>
    </row>
    <row r="11" spans="1:5" ht="30.75" customHeight="1" x14ac:dyDescent="0.25">
      <c r="A11" s="46" t="s">
        <v>28</v>
      </c>
      <c r="B11" s="46"/>
      <c r="C11" s="46"/>
      <c r="D11" s="46"/>
      <c r="E11" s="46"/>
    </row>
    <row r="12" spans="1:5" ht="17.25" customHeight="1" x14ac:dyDescent="0.25">
      <c r="A12" s="53" t="s">
        <v>15</v>
      </c>
      <c r="B12" s="56"/>
      <c r="C12" s="56"/>
      <c r="D12" s="56"/>
      <c r="E12" s="56"/>
    </row>
    <row r="13" spans="1:5" x14ac:dyDescent="0.25">
      <c r="A13" s="46" t="s">
        <v>22</v>
      </c>
      <c r="B13" s="46"/>
      <c r="C13" s="46"/>
      <c r="D13" s="46"/>
      <c r="E13" s="46"/>
    </row>
    <row r="14" spans="1:5" ht="15.75" customHeight="1" x14ac:dyDescent="0.25">
      <c r="A14" s="53" t="s">
        <v>2</v>
      </c>
      <c r="B14" s="56"/>
      <c r="C14" s="56"/>
      <c r="D14" s="56"/>
      <c r="E14" s="56"/>
    </row>
    <row r="15" spans="1:5" ht="19.5" customHeight="1" x14ac:dyDescent="0.25">
      <c r="A15" s="46" t="s">
        <v>23</v>
      </c>
      <c r="B15" s="46"/>
      <c r="C15" s="46"/>
      <c r="D15" s="46"/>
      <c r="E15" s="46"/>
    </row>
    <row r="16" spans="1:5" ht="21" customHeight="1" x14ac:dyDescent="0.25">
      <c r="A16" s="53" t="s">
        <v>16</v>
      </c>
      <c r="B16" s="56"/>
      <c r="C16" s="56"/>
      <c r="D16" s="56"/>
      <c r="E16" s="56"/>
    </row>
    <row r="17" spans="1:10" ht="33" customHeight="1" x14ac:dyDescent="0.25">
      <c r="A17" s="46" t="s">
        <v>17</v>
      </c>
      <c r="B17" s="46"/>
      <c r="C17" s="46"/>
      <c r="D17" s="46"/>
      <c r="E17" s="46"/>
    </row>
    <row r="18" spans="1:10" ht="61.5" customHeight="1" x14ac:dyDescent="0.25">
      <c r="A18" s="46" t="s">
        <v>29</v>
      </c>
      <c r="B18" s="46"/>
      <c r="C18" s="46"/>
      <c r="D18" s="46"/>
      <c r="E18" s="46"/>
    </row>
    <row r="19" spans="1:10" ht="34.5" customHeight="1" x14ac:dyDescent="0.25">
      <c r="A19" s="58" t="s">
        <v>30</v>
      </c>
      <c r="B19" s="58"/>
      <c r="C19" s="58"/>
      <c r="D19" s="58"/>
      <c r="E19" s="58"/>
    </row>
    <row r="20" spans="1:10" ht="21" customHeight="1" x14ac:dyDescent="0.25">
      <c r="A20" s="58"/>
      <c r="B20" s="58"/>
      <c r="C20" s="58"/>
      <c r="D20" s="58"/>
      <c r="E20" s="58"/>
      <c r="F20" s="2">
        <f>40.4+596.2</f>
        <v>636.6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2" t="s">
        <v>43</v>
      </c>
      <c r="B22" s="9" t="s">
        <v>41</v>
      </c>
      <c r="C22" s="3" t="s">
        <v>4</v>
      </c>
      <c r="D22" s="3">
        <v>11.75</v>
      </c>
      <c r="E22" s="8">
        <f>D22*F20*G20</f>
        <v>22440.15</v>
      </c>
      <c r="F22" s="17"/>
      <c r="G22" s="17"/>
      <c r="H22" s="17"/>
      <c r="J22" s="18"/>
    </row>
    <row r="23" spans="1:10" ht="75" x14ac:dyDescent="0.25">
      <c r="A23" s="7" t="s">
        <v>55</v>
      </c>
      <c r="B23" s="9" t="s">
        <v>76</v>
      </c>
      <c r="C23" s="3" t="s">
        <v>4</v>
      </c>
      <c r="D23" s="3"/>
      <c r="E23" s="8">
        <f>790.76*3</f>
        <v>2372.2799999999997</v>
      </c>
      <c r="F23" s="17"/>
      <c r="G23" s="17"/>
      <c r="H23" s="17"/>
      <c r="J23" s="18"/>
    </row>
    <row r="24" spans="1:10" x14ac:dyDescent="0.25">
      <c r="A24" s="7" t="s">
        <v>42</v>
      </c>
      <c r="B24" s="9" t="s">
        <v>24</v>
      </c>
      <c r="C24" s="3" t="s">
        <v>4</v>
      </c>
      <c r="D24" s="3">
        <v>3.43</v>
      </c>
      <c r="E24" s="8">
        <f>D24*F20*G20</f>
        <v>6550.6139999999996</v>
      </c>
      <c r="F24" s="17"/>
      <c r="G24" s="17"/>
      <c r="H24" s="17"/>
      <c r="J24" s="18"/>
    </row>
    <row r="25" spans="1:10" x14ac:dyDescent="0.25">
      <c r="A25" s="7" t="s">
        <v>31</v>
      </c>
      <c r="B25" s="9" t="s">
        <v>76</v>
      </c>
      <c r="C25" s="3" t="s">
        <v>32</v>
      </c>
      <c r="D25" s="3"/>
      <c r="E25" s="8">
        <f>863.4+278.72</f>
        <v>1142.1199999999999</v>
      </c>
      <c r="F25" s="17"/>
      <c r="G25" s="17"/>
      <c r="H25" s="17"/>
      <c r="J25" s="18"/>
    </row>
    <row r="26" spans="1:10" ht="30" x14ac:dyDescent="0.25">
      <c r="A26" s="36" t="s">
        <v>75</v>
      </c>
      <c r="B26" s="40" t="s">
        <v>74</v>
      </c>
      <c r="C26" s="3" t="s">
        <v>58</v>
      </c>
      <c r="D26" s="41">
        <v>4</v>
      </c>
      <c r="E26" s="8">
        <f>D26*206.95</f>
        <v>827.8</v>
      </c>
      <c r="F26" s="17"/>
      <c r="G26" s="17"/>
      <c r="H26" s="17"/>
      <c r="J26" s="18"/>
    </row>
    <row r="27" spans="1:10" ht="17.25" customHeight="1" x14ac:dyDescent="0.25">
      <c r="A27" s="10" t="s">
        <v>25</v>
      </c>
      <c r="B27" s="11"/>
      <c r="C27" s="12"/>
      <c r="D27" s="12"/>
      <c r="E27" s="13">
        <f>SUM(E22:E26)</f>
        <v>33332.964</v>
      </c>
    </row>
    <row r="28" spans="1:10" ht="30.75" customHeight="1" x14ac:dyDescent="0.25"/>
    <row r="29" spans="1:10" ht="30.75" customHeight="1" x14ac:dyDescent="0.25">
      <c r="A29" s="47" t="s">
        <v>98</v>
      </c>
      <c r="B29" s="47"/>
      <c r="C29" s="47"/>
      <c r="D29" s="47"/>
      <c r="E29" s="47"/>
    </row>
    <row r="30" spans="1:10" ht="13.9" customHeight="1" x14ac:dyDescent="0.25">
      <c r="A30" s="46" t="s">
        <v>21</v>
      </c>
      <c r="B30" s="46"/>
      <c r="C30" s="46"/>
      <c r="D30" s="46"/>
      <c r="E30" s="46"/>
    </row>
    <row r="31" spans="1:10" ht="30" customHeight="1" x14ac:dyDescent="0.25">
      <c r="A31" s="46" t="s">
        <v>20</v>
      </c>
      <c r="B31" s="46"/>
      <c r="C31" s="46"/>
      <c r="D31" s="46"/>
      <c r="E31" s="46"/>
    </row>
    <row r="32" spans="1:10" x14ac:dyDescent="0.25">
      <c r="A32" s="46" t="s">
        <v>33</v>
      </c>
      <c r="B32" s="46"/>
      <c r="C32" s="46"/>
      <c r="D32" s="46"/>
      <c r="E32" s="46"/>
    </row>
    <row r="33" spans="1:5" x14ac:dyDescent="0.25">
      <c r="A33" s="46" t="s">
        <v>18</v>
      </c>
      <c r="B33" s="46"/>
      <c r="C33" s="46"/>
      <c r="D33" s="46"/>
      <c r="E33" s="46"/>
    </row>
    <row r="34" spans="1:5" x14ac:dyDescent="0.25">
      <c r="A34" s="59" t="s">
        <v>5</v>
      </c>
      <c r="B34" s="59"/>
      <c r="C34" s="59"/>
      <c r="D34" s="59"/>
      <c r="E34" s="59"/>
    </row>
    <row r="35" spans="1:5" ht="13.9" customHeight="1" x14ac:dyDescent="0.25">
      <c r="A35" s="46" t="s">
        <v>18</v>
      </c>
      <c r="B35" s="46"/>
      <c r="C35" s="46"/>
      <c r="D35" s="46"/>
      <c r="E35" s="46"/>
    </row>
    <row r="36" spans="1:5" x14ac:dyDescent="0.25">
      <c r="A36" s="60" t="s">
        <v>34</v>
      </c>
      <c r="B36" s="60"/>
      <c r="C36" s="60"/>
      <c r="D36" s="60"/>
      <c r="E36" s="60"/>
    </row>
    <row r="37" spans="1:5" x14ac:dyDescent="0.25">
      <c r="B37" s="57" t="s">
        <v>19</v>
      </c>
      <c r="C37" s="57"/>
      <c r="D37" s="57"/>
      <c r="E37" s="6" t="s">
        <v>6</v>
      </c>
    </row>
    <row r="38" spans="1:5" ht="13.9" customHeight="1" x14ac:dyDescent="0.25">
      <c r="A38" s="44"/>
      <c r="B38" s="44"/>
      <c r="C38" s="44"/>
      <c r="D38" s="44"/>
      <c r="E38" s="44"/>
    </row>
    <row r="39" spans="1:5" x14ac:dyDescent="0.25">
      <c r="A39" s="60" t="s">
        <v>52</v>
      </c>
      <c r="B39" s="60"/>
      <c r="C39" s="60"/>
      <c r="D39" s="60"/>
      <c r="E39" s="60"/>
    </row>
    <row r="40" spans="1:5" x14ac:dyDescent="0.25">
      <c r="B40" s="57" t="s">
        <v>19</v>
      </c>
      <c r="C40" s="57"/>
      <c r="D40" s="57"/>
      <c r="E40" s="6" t="s">
        <v>6</v>
      </c>
    </row>
    <row r="43" spans="1:5" x14ac:dyDescent="0.25">
      <c r="A43" s="19" t="s">
        <v>39</v>
      </c>
    </row>
    <row r="44" spans="1:5" x14ac:dyDescent="0.25">
      <c r="A44" s="14" t="s">
        <v>35</v>
      </c>
    </row>
    <row r="45" spans="1:5" x14ac:dyDescent="0.25">
      <c r="A45" s="2" t="s">
        <v>40</v>
      </c>
      <c r="B45" s="15">
        <f>'3кв'!B52</f>
        <v>-16737.222000000009</v>
      </c>
    </row>
    <row r="46" spans="1:5" x14ac:dyDescent="0.25">
      <c r="A46" s="20" t="s">
        <v>69</v>
      </c>
      <c r="B46" s="16"/>
    </row>
    <row r="47" spans="1:5" x14ac:dyDescent="0.25">
      <c r="A47" s="2" t="s">
        <v>37</v>
      </c>
      <c r="B47" s="16">
        <v>47667.11</v>
      </c>
    </row>
    <row r="48" spans="1:5" x14ac:dyDescent="0.25">
      <c r="A48" s="2" t="s">
        <v>51</v>
      </c>
      <c r="B48" s="16">
        <f>3*50</f>
        <v>150</v>
      </c>
    </row>
    <row r="49" spans="1:2" ht="30" x14ac:dyDescent="0.25">
      <c r="A49" s="43" t="s">
        <v>38</v>
      </c>
      <c r="B49" s="16">
        <f>E27</f>
        <v>33332.964</v>
      </c>
    </row>
    <row r="50" spans="1:2" x14ac:dyDescent="0.25">
      <c r="A50" s="14" t="s">
        <v>36</v>
      </c>
      <c r="B50" s="21">
        <f>B45+B47+B48-B49</f>
        <v>-2253.0760000000082</v>
      </c>
    </row>
  </sheetData>
  <mergeCells count="29">
    <mergeCell ref="A35:E35"/>
    <mergeCell ref="A36:E36"/>
    <mergeCell ref="B37:D37"/>
    <mergeCell ref="A39:E39"/>
    <mergeCell ref="B40:D40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4FFF8-E492-4777-B5AD-59D5E2C25D17}">
  <dimension ref="A1:E36"/>
  <sheetViews>
    <sheetView view="pageBreakPreview" zoomScaleNormal="100" zoomScaleSheetLayoutView="100" workbookViewId="0">
      <selection activeCell="C25" sqref="C25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62" t="s">
        <v>77</v>
      </c>
      <c r="B1" s="62"/>
      <c r="C1" s="62"/>
      <c r="D1" s="63"/>
    </row>
    <row r="2" spans="1:5" ht="15.75" x14ac:dyDescent="0.25">
      <c r="A2" s="64" t="s">
        <v>78</v>
      </c>
      <c r="B2" s="64"/>
      <c r="C2" s="64"/>
      <c r="D2" s="1"/>
    </row>
    <row r="3" spans="1:5" ht="15.75" x14ac:dyDescent="0.25">
      <c r="A3" s="64" t="s">
        <v>79</v>
      </c>
      <c r="B3" s="64"/>
      <c r="C3" s="64"/>
      <c r="D3" s="1"/>
    </row>
    <row r="4" spans="1:5" ht="15.75" x14ac:dyDescent="0.25">
      <c r="A4" s="62" t="s">
        <v>95</v>
      </c>
      <c r="B4" s="62"/>
      <c r="C4" s="62"/>
      <c r="D4" s="63"/>
    </row>
    <row r="5" spans="1:5" ht="15.75" x14ac:dyDescent="0.25">
      <c r="A5" s="65"/>
      <c r="B5" s="65"/>
      <c r="C5" s="65"/>
      <c r="D5" s="1"/>
    </row>
    <row r="6" spans="1:5" ht="15.75" x14ac:dyDescent="0.25">
      <c r="A6" s="1"/>
      <c r="B6" s="66" t="s">
        <v>80</v>
      </c>
      <c r="C6" s="67">
        <f>'1кв'!B44</f>
        <v>4771.8</v>
      </c>
      <c r="D6" s="68"/>
    </row>
    <row r="7" spans="1:5" ht="15.75" x14ac:dyDescent="0.25">
      <c r="A7" s="1"/>
      <c r="B7" s="66" t="s">
        <v>96</v>
      </c>
      <c r="C7" s="67"/>
      <c r="D7" s="68"/>
    </row>
    <row r="8" spans="1:5" ht="15.75" x14ac:dyDescent="0.25">
      <c r="A8" s="69" t="s">
        <v>81</v>
      </c>
      <c r="B8" s="66" t="s">
        <v>82</v>
      </c>
      <c r="C8" s="70">
        <f>'1кв'!B46+'2кв'!B47+'3кв'!B49+'4кв'!B47</f>
        <v>137121.43</v>
      </c>
      <c r="D8" s="71"/>
    </row>
    <row r="9" spans="1:5" ht="15.75" x14ac:dyDescent="0.25">
      <c r="A9" s="69"/>
      <c r="B9" s="66" t="s">
        <v>83</v>
      </c>
      <c r="C9" s="70">
        <f>'1кв'!B47+'2кв'!B48+'3кв'!B50+'4кв'!B48</f>
        <v>875</v>
      </c>
      <c r="D9" s="71"/>
    </row>
    <row r="10" spans="1:5" ht="15.75" x14ac:dyDescent="0.25">
      <c r="A10" s="26"/>
      <c r="B10" s="66" t="s">
        <v>84</v>
      </c>
      <c r="C10" s="72">
        <f>SUM(C8:C9)</f>
        <v>137996.43</v>
      </c>
      <c r="D10" s="68"/>
    </row>
    <row r="11" spans="1:5" ht="15.75" x14ac:dyDescent="0.25">
      <c r="A11" s="1"/>
      <c r="B11" s="73"/>
      <c r="C11" s="73"/>
      <c r="D11" s="74"/>
    </row>
    <row r="12" spans="1:5" ht="15.75" x14ac:dyDescent="0.25">
      <c r="A12" s="1" t="s">
        <v>85</v>
      </c>
      <c r="B12" s="22" t="s">
        <v>43</v>
      </c>
      <c r="C12" s="75">
        <f>'1кв'!E22+'2кв'!E22+'3кв'!E22+'4кв'!E22</f>
        <v>87392.448000000004</v>
      </c>
      <c r="D12" s="74"/>
    </row>
    <row r="13" spans="1:5" ht="45" x14ac:dyDescent="0.25">
      <c r="A13" s="1"/>
      <c r="B13" s="7" t="s">
        <v>55</v>
      </c>
      <c r="C13" s="75">
        <f>'1кв'!E23+'2кв'!E23+'3кв'!E23+'4кв'!E23</f>
        <v>7290.12</v>
      </c>
      <c r="D13" s="74"/>
      <c r="E13" s="76"/>
    </row>
    <row r="14" spans="1:5" ht="15.75" x14ac:dyDescent="0.25">
      <c r="B14" s="7" t="s">
        <v>42</v>
      </c>
      <c r="C14" s="75">
        <f>'1кв'!E24+'2кв'!E24+'3кв'!E24+'4кв'!E24</f>
        <v>25705.907999999996</v>
      </c>
      <c r="D14" s="74"/>
    </row>
    <row r="15" spans="1:5" ht="15.75" x14ac:dyDescent="0.25">
      <c r="A15" s="1"/>
      <c r="B15" s="7" t="s">
        <v>31</v>
      </c>
      <c r="C15" s="75">
        <f>'1кв'!E25+'2кв'!E25+'3кв'!E25+'4кв'!E25</f>
        <v>1276.1999999999998</v>
      </c>
      <c r="D15" s="74"/>
    </row>
    <row r="16" spans="1:5" ht="15.75" x14ac:dyDescent="0.25">
      <c r="A16" s="1"/>
      <c r="B16" s="77" t="s">
        <v>97</v>
      </c>
      <c r="C16" s="78">
        <f>3*197.1+16*206.95</f>
        <v>3902.5</v>
      </c>
      <c r="D16" s="74"/>
    </row>
    <row r="17" spans="1:5" ht="15.75" x14ac:dyDescent="0.25">
      <c r="A17" s="1"/>
      <c r="B17" s="79" t="s">
        <v>86</v>
      </c>
      <c r="C17" s="78">
        <f>SUM(C18:C18)</f>
        <v>19454.13</v>
      </c>
      <c r="D17" s="74"/>
    </row>
    <row r="18" spans="1:5" ht="15.75" x14ac:dyDescent="0.25">
      <c r="A18" s="1"/>
      <c r="B18" s="36" t="s">
        <v>70</v>
      </c>
      <c r="C18" s="80">
        <f>'3кв'!E28</f>
        <v>19454.13</v>
      </c>
      <c r="D18" s="74"/>
    </row>
    <row r="19" spans="1:5" ht="15.75" x14ac:dyDescent="0.25">
      <c r="A19" s="1"/>
      <c r="B19" s="81" t="s">
        <v>87</v>
      </c>
      <c r="C19" s="82">
        <f>SUM(C12:C17)</f>
        <v>145021.30599999998</v>
      </c>
      <c r="D19" s="74"/>
      <c r="E19" s="76"/>
    </row>
    <row r="20" spans="1:5" ht="15.75" x14ac:dyDescent="0.25">
      <c r="A20" s="1"/>
      <c r="B20" s="83" t="s">
        <v>88</v>
      </c>
      <c r="C20" s="82">
        <f>C6+C10-C19</f>
        <v>-2253.0760000000009</v>
      </c>
      <c r="D20" s="74"/>
    </row>
    <row r="21" spans="1:5" ht="15.75" x14ac:dyDescent="0.25">
      <c r="A21" s="1"/>
      <c r="B21" s="69"/>
      <c r="C21" s="69"/>
      <c r="D21" s="74"/>
    </row>
    <row r="22" spans="1:5" ht="15.75" x14ac:dyDescent="0.25">
      <c r="A22" s="1"/>
      <c r="B22" s="69"/>
      <c r="C22" s="69"/>
      <c r="D22" s="74"/>
    </row>
    <row r="23" spans="1:5" ht="15.75" x14ac:dyDescent="0.25">
      <c r="A23" s="1"/>
      <c r="B23" s="69"/>
      <c r="C23" s="69"/>
      <c r="D23" s="74"/>
    </row>
    <row r="24" spans="1:5" ht="15.75" x14ac:dyDescent="0.25">
      <c r="A24" s="69" t="s">
        <v>89</v>
      </c>
      <c r="C24" s="69"/>
      <c r="D24" s="74"/>
    </row>
    <row r="25" spans="1:5" ht="15.75" x14ac:dyDescent="0.25">
      <c r="A25" s="1"/>
      <c r="B25" s="69"/>
      <c r="C25" s="69"/>
      <c r="D25" s="74"/>
    </row>
    <row r="26" spans="1:5" ht="15.75" x14ac:dyDescent="0.25">
      <c r="A26" s="1"/>
      <c r="B26" s="69"/>
      <c r="C26" s="69"/>
      <c r="D26" s="74"/>
    </row>
    <row r="27" spans="1:5" ht="15.75" x14ac:dyDescent="0.25">
      <c r="A27" s="1" t="s">
        <v>90</v>
      </c>
      <c r="B27" s="69" t="s">
        <v>91</v>
      </c>
      <c r="C27" s="69"/>
      <c r="D27" s="74"/>
    </row>
    <row r="28" spans="1:5" ht="15.75" x14ac:dyDescent="0.25">
      <c r="A28" s="1"/>
      <c r="B28" s="69" t="s">
        <v>92</v>
      </c>
      <c r="C28" s="69"/>
      <c r="D28" s="74"/>
    </row>
    <row r="29" spans="1:5" ht="15.75" x14ac:dyDescent="0.25">
      <c r="A29" s="1"/>
      <c r="B29" s="69" t="s">
        <v>93</v>
      </c>
      <c r="C29" s="69"/>
      <c r="D29" s="74"/>
    </row>
    <row r="30" spans="1:5" ht="15.75" x14ac:dyDescent="0.25">
      <c r="A30" s="1"/>
      <c r="B30" s="69"/>
      <c r="C30" s="69"/>
      <c r="D30" s="74"/>
    </row>
    <row r="31" spans="1:5" ht="15.75" x14ac:dyDescent="0.25">
      <c r="A31" s="1"/>
      <c r="B31" s="69"/>
      <c r="C31" s="69"/>
      <c r="D31" s="74"/>
    </row>
    <row r="32" spans="1:5" ht="15.75" x14ac:dyDescent="0.25">
      <c r="A32" s="65" t="s">
        <v>94</v>
      </c>
      <c r="B32" s="65"/>
      <c r="C32" s="65"/>
      <c r="D32" s="74"/>
    </row>
    <row r="33" spans="1:4" ht="15.75" x14ac:dyDescent="0.25">
      <c r="A33" s="1"/>
      <c r="B33" s="69"/>
      <c r="C33" s="69"/>
      <c r="D33" s="74"/>
    </row>
    <row r="34" spans="1:4" ht="15.75" x14ac:dyDescent="0.25">
      <c r="A34" s="1"/>
      <c r="B34" s="69"/>
      <c r="C34" s="69"/>
      <c r="D34" s="74"/>
    </row>
    <row r="35" spans="1:4" ht="15.75" x14ac:dyDescent="0.25">
      <c r="A35" s="1"/>
      <c r="B35" s="69"/>
      <c r="C35" s="69"/>
      <c r="D35" s="74"/>
    </row>
    <row r="36" spans="1:4" ht="15.75" x14ac:dyDescent="0.25">
      <c r="A36" s="1"/>
      <c r="B36" s="69"/>
      <c r="C36" s="69"/>
      <c r="D36" s="74"/>
    </row>
  </sheetData>
  <mergeCells count="7">
    <mergeCell ref="A32:C32"/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2021-03-07T12:19:52Z</dcterms:modified>
</cp:coreProperties>
</file>