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'1кв'!$A$1:$E$50</definedName>
    <definedName name="_xlnm.Print_Area" localSheetId="1">'2кв'!$A$1:$E$52</definedName>
    <definedName name="_xlnm.Print_Area" localSheetId="2">'3кв'!$A$1:$E$50</definedName>
    <definedName name="_xlnm.Print_Area" localSheetId="3">'4кв'!$A$1:$E$52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6" i="17" l="1"/>
  <c r="E28" i="16"/>
  <c r="E27" i="16"/>
  <c r="E26" i="16"/>
  <c r="C13" i="17" l="1"/>
  <c r="C14" i="17"/>
  <c r="C15" i="17"/>
  <c r="C12" i="17"/>
  <c r="C9" i="17"/>
  <c r="C8" i="17"/>
  <c r="C6" i="17"/>
  <c r="C17" i="17"/>
  <c r="B47" i="16"/>
  <c r="B50" i="16"/>
  <c r="E24" i="16"/>
  <c r="E23" i="16"/>
  <c r="E22" i="16"/>
  <c r="B51" i="16" s="1"/>
  <c r="D22" i="16"/>
  <c r="B52" i="16" l="1"/>
  <c r="C19" i="17"/>
  <c r="C10" i="17"/>
  <c r="D22" i="15"/>
  <c r="C20" i="17" l="1"/>
  <c r="B48" i="15"/>
  <c r="E24" i="15"/>
  <c r="E23" i="15"/>
  <c r="E22" i="15"/>
  <c r="E26" i="15" s="1"/>
  <c r="B49" i="15" l="1"/>
  <c r="B50" i="14"/>
  <c r="E27" i="14"/>
  <c r="E26" i="14"/>
  <c r="E24" i="14"/>
  <c r="E23" i="14"/>
  <c r="D22" i="14"/>
  <c r="E22" i="14" s="1"/>
  <c r="E28" i="14" l="1"/>
  <c r="B51" i="14" s="1"/>
  <c r="B48" i="13"/>
  <c r="D22" i="13" l="1"/>
  <c r="E23" i="13" l="1"/>
  <c r="E22" i="13"/>
  <c r="E26" i="13" s="1"/>
  <c r="B49" i="13" s="1"/>
  <c r="B50" i="13" s="1"/>
  <c r="B47" i="14" s="1"/>
  <c r="B52" i="14" s="1"/>
  <c r="B45" i="15" s="1"/>
  <c r="B50" i="15" s="1"/>
</calcChain>
</file>

<file path=xl/sharedStrings.xml><?xml version="1.0" encoding="utf-8"?>
<sst xmlns="http://schemas.openxmlformats.org/spreadsheetml/2006/main" count="269" uniqueCount="97">
  <si>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</si>
  <si>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</si>
  <si>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</si>
  <si>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</si>
  <si>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</si>
  <si>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</si>
  <si>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</si>
  <si>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</si>
  <si>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</si>
  <si>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</si>
  <si>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</si>
  <si>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</si>
  <si>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</si>
  <si>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</si>
  <si>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</si>
  <si>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</si>
  <si>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</si>
  <si>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</si>
  <si>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</si>
  <si>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</si>
  <si>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</si>
  <si>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</si>
  <si>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</si>
  <si>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</si>
  <si>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</si>
  <si>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</si>
  <si>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</si>
  <si>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</si>
  <si>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</si>
  <si>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</si>
  <si>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</si>
  <si>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</si>
  <si>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</si>
  <si>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</si>
  <si>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</si>
  <si>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№38 от 30.05.2013 г.</t>
    </r>
  </si>
  <si>
    <t>Заказчик - Собственники МКД, в лице председателя совета МКД Бурцева О.В.</t>
  </si>
  <si>
    <t>Sдома=634,2м2</t>
  </si>
  <si>
    <t>в т.ч. Оплачено рем.и содерж.</t>
  </si>
  <si>
    <t>Расходы по содержанию и тек. ремонту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</si>
  <si>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Бурцевой Оксаны Владимировны</t>
    </r>
  </si>
  <si>
    <t xml:space="preserve">Общехозяйственные расходы 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</si>
  <si>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</si>
  <si>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</si>
  <si>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</si>
  <si>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</si>
  <si>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</si>
  <si>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</si>
  <si>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</si>
  <si>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</si>
  <si>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семь тысяч семьсот тридцать шесть рублей 88 копеек</t>
    </r>
  </si>
  <si>
    <t>интернет Квант-телеком</t>
  </si>
  <si>
    <t>Предъявлено населению 28919,52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</si>
  <si>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</si>
  <si>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</si>
  <si>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</si>
  <si>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</si>
  <si>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Распиловка дерева</t>
  </si>
  <si>
    <t>Прочистка вентканала кв.1</t>
  </si>
  <si>
    <t>май</t>
  </si>
  <si>
    <t>июнь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</si>
  <si>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</si>
  <si>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одна тысяча сто двадцать семь рублей 52 копейки</t>
    </r>
  </si>
  <si>
    <t>3 квартал</t>
  </si>
  <si>
    <t>Предъявлено населению 30327,45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</si>
  <si>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одна тысяча двести девяносто один рубль 80 копеек</t>
    </r>
  </si>
  <si>
    <t>за 3 квартал 2020 года</t>
  </si>
  <si>
    <t>"30" 09 2020 г.</t>
  </si>
  <si>
    <t>за 4 квартал 2020 года</t>
  </si>
  <si>
    <t>"31" 12 2020г.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</si>
  <si>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</si>
  <si>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</si>
  <si>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</si>
  <si>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</si>
  <si>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</si>
  <si>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</si>
  <si>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Квант-телеком в МОП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</si>
  <si>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</si>
  <si>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</si>
  <si>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</si>
  <si>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</si>
  <si>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</si>
  <si>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</si>
  <si>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</si>
  <si>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</si>
  <si>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</si>
  <si>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</si>
  <si>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</si>
  <si>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д.7</t>
  </si>
  <si>
    <t>Начислено всего 118493,94</t>
  </si>
  <si>
    <t>4 квартал</t>
  </si>
  <si>
    <t>Замена стояка ХВС кв.10,14,15</t>
  </si>
  <si>
    <t>Установка пружины на входную дверь</t>
  </si>
  <si>
    <t>ноябрь</t>
  </si>
  <si>
    <t>декабрь</t>
  </si>
  <si>
    <t>Непредвиденные работы 23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</si>
  <si>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шесть тысяч тринадцать рублей 83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</si>
</sst>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2" fillId="0" borderId="6" xfId="0" applyFont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4" fillId="0" borderId="6" xfId="0" applyFont="1" applyFill="1" applyBorder="1" applyAlignment="1">
      <alignment wrapText="1"/>
    </xf>
    <xf numFmtId="43" fontId="4" fillId="0" borderId="4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12" fillId="0" borderId="6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Normal="100" zoomScaleSheetLayoutView="100" workbookViewId="0">
      <selection activeCell="A28" sqref="A28:E2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88671875" style="2" customWidth="1"/>
    <col min="9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9" customHeight="1" x14ac:dyDescent="0.3">
      <c r="A2" s="66" t="s">
        <v>12</v>
      </c>
      <c r="B2" s="67"/>
      <c r="C2" s="67"/>
      <c r="D2" s="67"/>
      <c r="E2" s="67"/>
    </row>
    <row r="3" spans="1:5" ht="15.6" x14ac:dyDescent="0.3">
      <c r="A3" s="66" t="s">
        <v>46</v>
      </c>
      <c r="B3" s="66"/>
      <c r="C3" s="66"/>
      <c r="D3" s="66"/>
      <c r="E3" s="66"/>
    </row>
    <row r="4" spans="1:5" s="1" customFormat="1" ht="15.6" x14ac:dyDescent="0.3">
      <c r="A4" s="5" t="s">
        <v>13</v>
      </c>
      <c r="B4" s="27"/>
      <c r="C4" s="27"/>
      <c r="D4" s="68" t="s">
        <v>47</v>
      </c>
      <c r="E4" s="68"/>
    </row>
    <row r="5" spans="1:5" ht="12.75" customHeight="1" x14ac:dyDescent="0.25">
      <c r="A5" s="25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64" t="s">
        <v>26</v>
      </c>
      <c r="B7" s="64"/>
      <c r="C7" s="64"/>
      <c r="D7" s="64"/>
      <c r="E7" s="64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72" t="s">
        <v>40</v>
      </c>
      <c r="B9" s="72"/>
      <c r="C9" s="72"/>
      <c r="D9" s="72"/>
      <c r="E9" s="72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75" t="s">
        <v>35</v>
      </c>
      <c r="B11" s="75"/>
      <c r="C11" s="75"/>
      <c r="D11" s="75"/>
      <c r="E11" s="75"/>
    </row>
    <row r="12" spans="1:5" x14ac:dyDescent="0.25">
      <c r="A12" s="71" t="s">
        <v>15</v>
      </c>
      <c r="B12" s="76"/>
      <c r="C12" s="76"/>
      <c r="D12" s="76"/>
      <c r="E12" s="76"/>
    </row>
    <row r="13" spans="1:5" ht="21.75" customHeight="1" x14ac:dyDescent="0.25">
      <c r="A13" s="69" t="s">
        <v>22</v>
      </c>
      <c r="B13" s="69"/>
      <c r="C13" s="69"/>
      <c r="D13" s="69"/>
      <c r="E13" s="69"/>
    </row>
    <row r="14" spans="1:5" ht="18.75" customHeight="1" x14ac:dyDescent="0.25">
      <c r="A14" s="71" t="s">
        <v>2</v>
      </c>
      <c r="B14" s="76"/>
      <c r="C14" s="76"/>
      <c r="D14" s="76"/>
      <c r="E14" s="76"/>
    </row>
    <row r="15" spans="1:5" ht="13.95" customHeight="1" x14ac:dyDescent="0.25">
      <c r="A15" s="69" t="s">
        <v>23</v>
      </c>
      <c r="B15" s="69"/>
      <c r="C15" s="69"/>
      <c r="D15" s="69"/>
      <c r="E15" s="69"/>
    </row>
    <row r="16" spans="1:5" ht="10.5" customHeight="1" x14ac:dyDescent="0.25">
      <c r="A16" s="71" t="s">
        <v>16</v>
      </c>
      <c r="B16" s="71"/>
      <c r="C16" s="71"/>
      <c r="D16" s="71"/>
      <c r="E16" s="71"/>
    </row>
    <row r="17" spans="1:8" ht="30.75" customHeight="1" x14ac:dyDescent="0.25">
      <c r="A17" s="69" t="s">
        <v>17</v>
      </c>
      <c r="B17" s="69"/>
      <c r="C17" s="69"/>
      <c r="D17" s="69"/>
      <c r="E17" s="69"/>
    </row>
    <row r="18" spans="1:8" ht="58.95" customHeight="1" x14ac:dyDescent="0.25">
      <c r="A18" s="69" t="s">
        <v>27</v>
      </c>
      <c r="B18" s="69"/>
      <c r="C18" s="69"/>
      <c r="D18" s="69"/>
      <c r="E18" s="69"/>
    </row>
    <row r="19" spans="1:8" ht="33.75" customHeight="1" x14ac:dyDescent="0.25">
      <c r="A19" s="70" t="s">
        <v>28</v>
      </c>
      <c r="B19" s="70"/>
      <c r="C19" s="70"/>
      <c r="D19" s="70"/>
      <c r="E19" s="70"/>
    </row>
    <row r="20" spans="1:8" ht="21.75" customHeight="1" x14ac:dyDescent="0.25">
      <c r="A20" s="78"/>
      <c r="B20" s="78"/>
      <c r="C20" s="78"/>
      <c r="D20" s="78"/>
      <c r="E20" s="78"/>
      <c r="F20" s="2">
        <v>634.20000000000005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0" t="s">
        <v>45</v>
      </c>
      <c r="B22" s="9" t="s">
        <v>44</v>
      </c>
      <c r="C22" s="3" t="s">
        <v>4</v>
      </c>
      <c r="D22" s="3">
        <f>11.16</f>
        <v>11.16</v>
      </c>
      <c r="E22" s="8">
        <f>D22*F20*G20</f>
        <v>21233.016000000003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6278.58</v>
      </c>
    </row>
    <row r="24" spans="1:8" ht="55.2" x14ac:dyDescent="0.25">
      <c r="A24" s="7" t="s">
        <v>48</v>
      </c>
      <c r="B24" s="28" t="s">
        <v>49</v>
      </c>
      <c r="C24" s="3" t="s">
        <v>4</v>
      </c>
      <c r="D24" s="3"/>
      <c r="E24" s="8">
        <v>173.28</v>
      </c>
    </row>
    <row r="25" spans="1:8" x14ac:dyDescent="0.25">
      <c r="A25" s="7" t="s">
        <v>29</v>
      </c>
      <c r="B25" s="21" t="s">
        <v>42</v>
      </c>
      <c r="C25" s="3" t="s">
        <v>30</v>
      </c>
      <c r="D25" s="22"/>
      <c r="E25" s="8">
        <v>52</v>
      </c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27736.876000000004</v>
      </c>
    </row>
    <row r="28" spans="1:8" ht="29.25" customHeight="1" x14ac:dyDescent="0.25">
      <c r="A28" s="75" t="s">
        <v>50</v>
      </c>
      <c r="B28" s="75"/>
      <c r="C28" s="75"/>
      <c r="D28" s="75"/>
      <c r="E28" s="75"/>
    </row>
    <row r="29" spans="1:8" ht="32.25" customHeight="1" x14ac:dyDescent="0.25">
      <c r="A29" s="69" t="s">
        <v>21</v>
      </c>
      <c r="B29" s="69"/>
      <c r="C29" s="69"/>
      <c r="D29" s="69"/>
      <c r="E29" s="69"/>
    </row>
    <row r="30" spans="1:8" ht="13.95" customHeight="1" x14ac:dyDescent="0.25">
      <c r="A30" s="69" t="s">
        <v>20</v>
      </c>
      <c r="B30" s="69"/>
      <c r="C30" s="69"/>
      <c r="D30" s="69"/>
      <c r="E30" s="69"/>
      <c r="F30" s="14"/>
      <c r="G30" s="14"/>
      <c r="H30" s="15"/>
    </row>
    <row r="31" spans="1:8" ht="30" customHeight="1" x14ac:dyDescent="0.25">
      <c r="A31" s="69" t="s">
        <v>31</v>
      </c>
      <c r="B31" s="69"/>
      <c r="C31" s="69"/>
      <c r="D31" s="69"/>
      <c r="E31" s="69"/>
    </row>
    <row r="32" spans="1:8" x14ac:dyDescent="0.25">
      <c r="A32" s="69" t="s">
        <v>18</v>
      </c>
      <c r="B32" s="69"/>
      <c r="C32" s="69"/>
      <c r="D32" s="69"/>
      <c r="E32" s="69"/>
    </row>
    <row r="33" spans="1:5" x14ac:dyDescent="0.25">
      <c r="A33" s="26"/>
      <c r="B33" s="26"/>
      <c r="C33" s="26"/>
      <c r="D33" s="26"/>
      <c r="E33" s="26"/>
    </row>
    <row r="34" spans="1:5" x14ac:dyDescent="0.25">
      <c r="A34" s="79" t="s">
        <v>5</v>
      </c>
      <c r="B34" s="79"/>
      <c r="C34" s="79"/>
      <c r="D34" s="79"/>
      <c r="E34" s="79"/>
    </row>
    <row r="35" spans="1:5" x14ac:dyDescent="0.25">
      <c r="A35" s="69" t="s">
        <v>18</v>
      </c>
      <c r="B35" s="69"/>
      <c r="C35" s="69"/>
      <c r="D35" s="69"/>
      <c r="E35" s="69"/>
    </row>
    <row r="36" spans="1:5" ht="13.95" customHeight="1" x14ac:dyDescent="0.25">
      <c r="A36" s="80" t="s">
        <v>32</v>
      </c>
      <c r="B36" s="80"/>
      <c r="C36" s="80"/>
      <c r="D36" s="80"/>
      <c r="E36" s="80"/>
    </row>
    <row r="37" spans="1:5" x14ac:dyDescent="0.25">
      <c r="B37" s="77" t="s">
        <v>19</v>
      </c>
      <c r="C37" s="77"/>
      <c r="D37" s="77"/>
      <c r="E37" s="6" t="s">
        <v>6</v>
      </c>
    </row>
    <row r="38" spans="1:5" x14ac:dyDescent="0.25">
      <c r="A38" s="24"/>
      <c r="B38" s="24"/>
      <c r="C38" s="24"/>
      <c r="D38" s="24"/>
      <c r="E38" s="24"/>
    </row>
    <row r="39" spans="1:5" ht="13.95" customHeight="1" x14ac:dyDescent="0.25">
      <c r="A39" s="80" t="s">
        <v>36</v>
      </c>
      <c r="B39" s="80"/>
      <c r="C39" s="80"/>
      <c r="D39" s="80"/>
      <c r="E39" s="80"/>
    </row>
    <row r="40" spans="1:5" x14ac:dyDescent="0.25">
      <c r="B40" s="77" t="s">
        <v>19</v>
      </c>
      <c r="C40" s="77"/>
      <c r="D40" s="77"/>
      <c r="E40" s="6" t="s">
        <v>6</v>
      </c>
    </row>
    <row r="43" spans="1:5" x14ac:dyDescent="0.25">
      <c r="A43" s="2" t="s">
        <v>37</v>
      </c>
    </row>
    <row r="44" spans="1:5" x14ac:dyDescent="0.25">
      <c r="A44" s="14" t="s">
        <v>33</v>
      </c>
    </row>
    <row r="45" spans="1:5" x14ac:dyDescent="0.25">
      <c r="A45" s="2" t="s">
        <v>43</v>
      </c>
      <c r="B45" s="16">
        <v>7430.27</v>
      </c>
    </row>
    <row r="46" spans="1:5" x14ac:dyDescent="0.25">
      <c r="A46" s="18" t="s">
        <v>52</v>
      </c>
      <c r="B46" s="17"/>
    </row>
    <row r="47" spans="1:5" x14ac:dyDescent="0.25">
      <c r="A47" s="2" t="s">
        <v>38</v>
      </c>
      <c r="B47" s="17">
        <v>28919.52</v>
      </c>
    </row>
    <row r="48" spans="1:5" x14ac:dyDescent="0.25">
      <c r="A48" s="2" t="s">
        <v>51</v>
      </c>
      <c r="B48" s="17">
        <f>8.5*100</f>
        <v>850</v>
      </c>
    </row>
    <row r="49" spans="1:2" ht="27.6" x14ac:dyDescent="0.25">
      <c r="A49" s="23" t="s">
        <v>39</v>
      </c>
      <c r="B49" s="17">
        <f>E26</f>
        <v>27736.876000000004</v>
      </c>
    </row>
    <row r="50" spans="1:2" x14ac:dyDescent="0.25">
      <c r="A50" s="14" t="s">
        <v>34</v>
      </c>
      <c r="B50" s="19">
        <f>B45+B47+B48-B49</f>
        <v>9462.913999999997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9" zoomScaleNormal="100" zoomScaleSheetLayoutView="100" workbookViewId="0">
      <selection activeCell="A24" sqref="A24:E2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88671875" style="2" customWidth="1"/>
    <col min="9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9" customHeight="1" x14ac:dyDescent="0.3">
      <c r="A2" s="66" t="s">
        <v>12</v>
      </c>
      <c r="B2" s="67"/>
      <c r="C2" s="67"/>
      <c r="D2" s="67"/>
      <c r="E2" s="67"/>
    </row>
    <row r="3" spans="1:5" x14ac:dyDescent="0.25">
      <c r="A3" s="81" t="s">
        <v>53</v>
      </c>
      <c r="B3" s="81"/>
      <c r="C3" s="81"/>
      <c r="D3" s="81"/>
      <c r="E3" s="81"/>
    </row>
    <row r="4" spans="1:5" s="1" customFormat="1" ht="15.6" x14ac:dyDescent="0.3">
      <c r="A4" s="37" t="s">
        <v>13</v>
      </c>
      <c r="B4" s="4"/>
      <c r="C4" s="4"/>
      <c r="D4" s="4"/>
      <c r="E4" s="38" t="s">
        <v>54</v>
      </c>
    </row>
    <row r="5" spans="1:5" ht="12.75" customHeight="1" x14ac:dyDescent="0.25">
      <c r="A5" s="32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64" t="s">
        <v>26</v>
      </c>
      <c r="B7" s="64"/>
      <c r="C7" s="64"/>
      <c r="D7" s="64"/>
      <c r="E7" s="64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72" t="s">
        <v>40</v>
      </c>
      <c r="B9" s="72"/>
      <c r="C9" s="72"/>
      <c r="D9" s="72"/>
      <c r="E9" s="72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75" t="s">
        <v>35</v>
      </c>
      <c r="B11" s="75"/>
      <c r="C11" s="75"/>
      <c r="D11" s="75"/>
      <c r="E11" s="75"/>
    </row>
    <row r="12" spans="1:5" x14ac:dyDescent="0.25">
      <c r="A12" s="71" t="s">
        <v>15</v>
      </c>
      <c r="B12" s="76"/>
      <c r="C12" s="76"/>
      <c r="D12" s="76"/>
      <c r="E12" s="76"/>
    </row>
    <row r="13" spans="1:5" ht="21.75" customHeight="1" x14ac:dyDescent="0.25">
      <c r="A13" s="69" t="s">
        <v>22</v>
      </c>
      <c r="B13" s="69"/>
      <c r="C13" s="69"/>
      <c r="D13" s="69"/>
      <c r="E13" s="69"/>
    </row>
    <row r="14" spans="1:5" ht="18.75" customHeight="1" x14ac:dyDescent="0.25">
      <c r="A14" s="71" t="s">
        <v>2</v>
      </c>
      <c r="B14" s="76"/>
      <c r="C14" s="76"/>
      <c r="D14" s="76"/>
      <c r="E14" s="76"/>
    </row>
    <row r="15" spans="1:5" ht="13.95" customHeight="1" x14ac:dyDescent="0.25">
      <c r="A15" s="69" t="s">
        <v>23</v>
      </c>
      <c r="B15" s="69"/>
      <c r="C15" s="69"/>
      <c r="D15" s="69"/>
      <c r="E15" s="69"/>
    </row>
    <row r="16" spans="1:5" ht="10.5" customHeight="1" x14ac:dyDescent="0.25">
      <c r="A16" s="71" t="s">
        <v>16</v>
      </c>
      <c r="B16" s="71"/>
      <c r="C16" s="71"/>
      <c r="D16" s="71"/>
      <c r="E16" s="71"/>
    </row>
    <row r="17" spans="1:8" ht="30.75" customHeight="1" x14ac:dyDescent="0.25">
      <c r="A17" s="69" t="s">
        <v>17</v>
      </c>
      <c r="B17" s="69"/>
      <c r="C17" s="69"/>
      <c r="D17" s="69"/>
      <c r="E17" s="69"/>
    </row>
    <row r="18" spans="1:8" ht="58.95" customHeight="1" x14ac:dyDescent="0.25">
      <c r="A18" s="69" t="s">
        <v>27</v>
      </c>
      <c r="B18" s="69"/>
      <c r="C18" s="69"/>
      <c r="D18" s="69"/>
      <c r="E18" s="69"/>
    </row>
    <row r="19" spans="1:8" ht="33.75" customHeight="1" x14ac:dyDescent="0.25">
      <c r="A19" s="70" t="s">
        <v>28</v>
      </c>
      <c r="B19" s="70"/>
      <c r="C19" s="70"/>
      <c r="D19" s="70"/>
      <c r="E19" s="70"/>
    </row>
    <row r="20" spans="1:8" ht="21.75" customHeight="1" x14ac:dyDescent="0.25">
      <c r="A20" s="78"/>
      <c r="B20" s="78"/>
      <c r="C20" s="78"/>
      <c r="D20" s="78"/>
      <c r="E20" s="78"/>
      <c r="F20" s="2">
        <v>634.20000000000005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0" t="s">
        <v>45</v>
      </c>
      <c r="B22" s="9" t="s">
        <v>44</v>
      </c>
      <c r="C22" s="3" t="s">
        <v>4</v>
      </c>
      <c r="D22" s="3">
        <f>11.16</f>
        <v>11.16</v>
      </c>
      <c r="E22" s="8">
        <f>D22*F20*G20</f>
        <v>21233.016000000003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8">
        <f>D23*F20*G20</f>
        <v>6278.58</v>
      </c>
    </row>
    <row r="24" spans="1:8" ht="69" x14ac:dyDescent="0.25">
      <c r="A24" s="7" t="s">
        <v>55</v>
      </c>
      <c r="B24" s="9" t="s">
        <v>56</v>
      </c>
      <c r="C24" s="3" t="s">
        <v>4</v>
      </c>
      <c r="D24" s="3"/>
      <c r="E24" s="8">
        <f>790.76*3</f>
        <v>2372.2799999999997</v>
      </c>
    </row>
    <row r="25" spans="1:8" x14ac:dyDescent="0.25">
      <c r="A25" s="7" t="s">
        <v>29</v>
      </c>
      <c r="B25" s="9" t="s">
        <v>56</v>
      </c>
      <c r="C25" s="3" t="s">
        <v>30</v>
      </c>
      <c r="D25" s="22"/>
      <c r="E25" s="8">
        <v>61.04</v>
      </c>
    </row>
    <row r="26" spans="1:8" x14ac:dyDescent="0.25">
      <c r="A26" s="39" t="s">
        <v>57</v>
      </c>
      <c r="B26" s="9" t="s">
        <v>59</v>
      </c>
      <c r="C26" s="3" t="s">
        <v>61</v>
      </c>
      <c r="D26" s="22">
        <v>3</v>
      </c>
      <c r="E26" s="8">
        <f>D26*197.1</f>
        <v>591.29999999999995</v>
      </c>
    </row>
    <row r="27" spans="1:8" x14ac:dyDescent="0.25">
      <c r="A27" s="40" t="s">
        <v>58</v>
      </c>
      <c r="B27" s="9" t="s">
        <v>60</v>
      </c>
      <c r="C27" s="3" t="s">
        <v>61</v>
      </c>
      <c r="D27" s="22">
        <v>3</v>
      </c>
      <c r="E27" s="8">
        <f>D27*197.1</f>
        <v>591.29999999999995</v>
      </c>
    </row>
    <row r="28" spans="1:8" s="14" customFormat="1" x14ac:dyDescent="0.25">
      <c r="A28" s="10" t="s">
        <v>25</v>
      </c>
      <c r="B28" s="11"/>
      <c r="C28" s="12"/>
      <c r="D28" s="12"/>
      <c r="E28" s="13">
        <f>SUM(E22:E27)</f>
        <v>31127.516000000003</v>
      </c>
    </row>
    <row r="30" spans="1:8" ht="29.25" customHeight="1" x14ac:dyDescent="0.25">
      <c r="A30" s="75" t="s">
        <v>62</v>
      </c>
      <c r="B30" s="75"/>
      <c r="C30" s="75"/>
      <c r="D30" s="75"/>
      <c r="E30" s="75"/>
    </row>
    <row r="31" spans="1:8" ht="32.25" customHeight="1" x14ac:dyDescent="0.25">
      <c r="A31" s="69" t="s">
        <v>21</v>
      </c>
      <c r="B31" s="69"/>
      <c r="C31" s="69"/>
      <c r="D31" s="69"/>
      <c r="E31" s="69"/>
    </row>
    <row r="32" spans="1:8" ht="13.95" customHeight="1" x14ac:dyDescent="0.25">
      <c r="A32" s="69" t="s">
        <v>20</v>
      </c>
      <c r="B32" s="69"/>
      <c r="C32" s="69"/>
      <c r="D32" s="69"/>
      <c r="E32" s="69"/>
      <c r="F32" s="14"/>
      <c r="G32" s="14"/>
      <c r="H32" s="15"/>
    </row>
    <row r="33" spans="1:5" ht="30" customHeight="1" x14ac:dyDescent="0.25">
      <c r="A33" s="69" t="s">
        <v>31</v>
      </c>
      <c r="B33" s="69"/>
      <c r="C33" s="69"/>
      <c r="D33" s="69"/>
      <c r="E33" s="69"/>
    </row>
    <row r="34" spans="1:5" x14ac:dyDescent="0.25">
      <c r="A34" s="69" t="s">
        <v>18</v>
      </c>
      <c r="B34" s="69"/>
      <c r="C34" s="69"/>
      <c r="D34" s="69"/>
      <c r="E34" s="69"/>
    </row>
    <row r="35" spans="1:5" x14ac:dyDescent="0.25">
      <c r="A35" s="29"/>
      <c r="B35" s="29"/>
      <c r="C35" s="29"/>
      <c r="D35" s="29"/>
      <c r="E35" s="29"/>
    </row>
    <row r="36" spans="1:5" x14ac:dyDescent="0.25">
      <c r="A36" s="79" t="s">
        <v>5</v>
      </c>
      <c r="B36" s="79"/>
      <c r="C36" s="79"/>
      <c r="D36" s="79"/>
      <c r="E36" s="79"/>
    </row>
    <row r="37" spans="1:5" x14ac:dyDescent="0.25">
      <c r="A37" s="69" t="s">
        <v>18</v>
      </c>
      <c r="B37" s="69"/>
      <c r="C37" s="69"/>
      <c r="D37" s="69"/>
      <c r="E37" s="69"/>
    </row>
    <row r="38" spans="1:5" ht="13.95" customHeight="1" x14ac:dyDescent="0.25">
      <c r="A38" s="80" t="s">
        <v>32</v>
      </c>
      <c r="B38" s="80"/>
      <c r="C38" s="80"/>
      <c r="D38" s="80"/>
      <c r="E38" s="80"/>
    </row>
    <row r="39" spans="1:5" x14ac:dyDescent="0.25">
      <c r="B39" s="77" t="s">
        <v>19</v>
      </c>
      <c r="C39" s="77"/>
      <c r="D39" s="77"/>
      <c r="E39" s="6" t="s">
        <v>6</v>
      </c>
    </row>
    <row r="40" spans="1:5" x14ac:dyDescent="0.25">
      <c r="A40" s="31"/>
      <c r="B40" s="31"/>
      <c r="C40" s="31"/>
      <c r="D40" s="31"/>
      <c r="E40" s="31"/>
    </row>
    <row r="41" spans="1:5" ht="13.95" customHeight="1" x14ac:dyDescent="0.25">
      <c r="A41" s="80" t="s">
        <v>36</v>
      </c>
      <c r="B41" s="80"/>
      <c r="C41" s="80"/>
      <c r="D41" s="80"/>
      <c r="E41" s="80"/>
    </row>
    <row r="42" spans="1:5" x14ac:dyDescent="0.25">
      <c r="B42" s="77" t="s">
        <v>19</v>
      </c>
      <c r="C42" s="77"/>
      <c r="D42" s="77"/>
      <c r="E42" s="6" t="s">
        <v>6</v>
      </c>
    </row>
    <row r="45" spans="1:5" x14ac:dyDescent="0.25">
      <c r="A45" s="2" t="s">
        <v>37</v>
      </c>
    </row>
    <row r="46" spans="1:5" x14ac:dyDescent="0.25">
      <c r="A46" s="14" t="s">
        <v>33</v>
      </c>
    </row>
    <row r="47" spans="1:5" x14ac:dyDescent="0.25">
      <c r="A47" s="2" t="s">
        <v>43</v>
      </c>
      <c r="B47" s="16">
        <f>'1кв'!B50</f>
        <v>9462.913999999997</v>
      </c>
    </row>
    <row r="48" spans="1:5" x14ac:dyDescent="0.25">
      <c r="A48" s="18" t="s">
        <v>52</v>
      </c>
      <c r="B48" s="17"/>
    </row>
    <row r="49" spans="1:2" x14ac:dyDescent="0.25">
      <c r="A49" s="2" t="s">
        <v>38</v>
      </c>
      <c r="B49" s="17">
        <v>28445.279999999999</v>
      </c>
    </row>
    <row r="50" spans="1:2" x14ac:dyDescent="0.25">
      <c r="A50" s="2" t="s">
        <v>51</v>
      </c>
      <c r="B50" s="17">
        <f>3*100</f>
        <v>300</v>
      </c>
    </row>
    <row r="51" spans="1:2" ht="27.6" x14ac:dyDescent="0.25">
      <c r="A51" s="30" t="s">
        <v>39</v>
      </c>
      <c r="B51" s="17">
        <f>E28</f>
        <v>31127.516000000003</v>
      </c>
    </row>
    <row r="52" spans="1:2" x14ac:dyDescent="0.25">
      <c r="A52" s="14" t="s">
        <v>34</v>
      </c>
      <c r="B52" s="19">
        <f>B47+B49+B50-B51</f>
        <v>7080.6779999999926</v>
      </c>
    </row>
  </sheetData>
  <mergeCells count="29"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6" zoomScaleNormal="100" zoomScaleSheetLayoutView="100" workbookViewId="0">
      <selection activeCell="A34" sqref="A34:E3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88671875" style="2" customWidth="1"/>
    <col min="9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9" customHeight="1" x14ac:dyDescent="0.3">
      <c r="A2" s="66" t="s">
        <v>12</v>
      </c>
      <c r="B2" s="67"/>
      <c r="C2" s="67"/>
      <c r="D2" s="67"/>
      <c r="E2" s="67"/>
    </row>
    <row r="3" spans="1:5" x14ac:dyDescent="0.25">
      <c r="A3" s="81" t="s">
        <v>66</v>
      </c>
      <c r="B3" s="81"/>
      <c r="C3" s="81"/>
      <c r="D3" s="81"/>
      <c r="E3" s="81"/>
    </row>
    <row r="4" spans="1:5" s="1" customFormat="1" ht="15.6" x14ac:dyDescent="0.3">
      <c r="A4" s="37" t="s">
        <v>13</v>
      </c>
      <c r="B4" s="4"/>
      <c r="C4" s="4"/>
      <c r="D4" s="4"/>
      <c r="E4" s="38" t="s">
        <v>67</v>
      </c>
    </row>
    <row r="5" spans="1:5" ht="12.75" customHeight="1" x14ac:dyDescent="0.25">
      <c r="A5" s="36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64" t="s">
        <v>26</v>
      </c>
      <c r="B7" s="64"/>
      <c r="C7" s="64"/>
      <c r="D7" s="64"/>
      <c r="E7" s="64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72" t="s">
        <v>40</v>
      </c>
      <c r="B9" s="72"/>
      <c r="C9" s="72"/>
      <c r="D9" s="72"/>
      <c r="E9" s="72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75" t="s">
        <v>35</v>
      </c>
      <c r="B11" s="75"/>
      <c r="C11" s="75"/>
      <c r="D11" s="75"/>
      <c r="E11" s="75"/>
    </row>
    <row r="12" spans="1:5" x14ac:dyDescent="0.25">
      <c r="A12" s="71" t="s">
        <v>15</v>
      </c>
      <c r="B12" s="76"/>
      <c r="C12" s="76"/>
      <c r="D12" s="76"/>
      <c r="E12" s="76"/>
    </row>
    <row r="13" spans="1:5" ht="21.75" customHeight="1" x14ac:dyDescent="0.25">
      <c r="A13" s="69" t="s">
        <v>22</v>
      </c>
      <c r="B13" s="69"/>
      <c r="C13" s="69"/>
      <c r="D13" s="69"/>
      <c r="E13" s="69"/>
    </row>
    <row r="14" spans="1:5" ht="18.75" customHeight="1" x14ac:dyDescent="0.25">
      <c r="A14" s="71" t="s">
        <v>2</v>
      </c>
      <c r="B14" s="76"/>
      <c r="C14" s="76"/>
      <c r="D14" s="76"/>
      <c r="E14" s="76"/>
    </row>
    <row r="15" spans="1:5" ht="13.95" customHeight="1" x14ac:dyDescent="0.25">
      <c r="A15" s="69" t="s">
        <v>23</v>
      </c>
      <c r="B15" s="69"/>
      <c r="C15" s="69"/>
      <c r="D15" s="69"/>
      <c r="E15" s="69"/>
    </row>
    <row r="16" spans="1:5" ht="10.5" customHeight="1" x14ac:dyDescent="0.25">
      <c r="A16" s="71" t="s">
        <v>16</v>
      </c>
      <c r="B16" s="71"/>
      <c r="C16" s="71"/>
      <c r="D16" s="71"/>
      <c r="E16" s="71"/>
    </row>
    <row r="17" spans="1:8" ht="30.75" customHeight="1" x14ac:dyDescent="0.25">
      <c r="A17" s="69" t="s">
        <v>17</v>
      </c>
      <c r="B17" s="69"/>
      <c r="C17" s="69"/>
      <c r="D17" s="69"/>
      <c r="E17" s="69"/>
    </row>
    <row r="18" spans="1:8" ht="58.95" customHeight="1" x14ac:dyDescent="0.25">
      <c r="A18" s="69" t="s">
        <v>27</v>
      </c>
      <c r="B18" s="69"/>
      <c r="C18" s="69"/>
      <c r="D18" s="69"/>
      <c r="E18" s="69"/>
    </row>
    <row r="19" spans="1:8" ht="33.75" customHeight="1" x14ac:dyDescent="0.25">
      <c r="A19" s="70" t="s">
        <v>28</v>
      </c>
      <c r="B19" s="70"/>
      <c r="C19" s="70"/>
      <c r="D19" s="70"/>
      <c r="E19" s="70"/>
    </row>
    <row r="20" spans="1:8" ht="21.75" customHeight="1" x14ac:dyDescent="0.25">
      <c r="A20" s="78"/>
      <c r="B20" s="78"/>
      <c r="C20" s="78"/>
      <c r="D20" s="78"/>
      <c r="E20" s="78"/>
      <c r="F20" s="2">
        <v>634.20000000000005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0" t="s">
        <v>45</v>
      </c>
      <c r="B22" s="9" t="s">
        <v>44</v>
      </c>
      <c r="C22" s="3" t="s">
        <v>4</v>
      </c>
      <c r="D22" s="3">
        <f>11.77</f>
        <v>11.77</v>
      </c>
      <c r="E22" s="8">
        <f>D22*F20*G20</f>
        <v>22393.602000000003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6525.9179999999997</v>
      </c>
    </row>
    <row r="24" spans="1:8" ht="69" x14ac:dyDescent="0.25">
      <c r="A24" s="7" t="s">
        <v>55</v>
      </c>
      <c r="B24" s="9" t="s">
        <v>63</v>
      </c>
      <c r="C24" s="3" t="s">
        <v>4</v>
      </c>
      <c r="D24" s="3"/>
      <c r="E24" s="8">
        <f>790.76*3</f>
        <v>2372.2799999999997</v>
      </c>
    </row>
    <row r="25" spans="1:8" x14ac:dyDescent="0.25">
      <c r="A25" s="7" t="s">
        <v>29</v>
      </c>
      <c r="B25" s="9" t="s">
        <v>63</v>
      </c>
      <c r="C25" s="3" t="s">
        <v>30</v>
      </c>
      <c r="D25" s="22"/>
      <c r="E25" s="8"/>
    </row>
    <row r="26" spans="1:8" s="14" customFormat="1" x14ac:dyDescent="0.25">
      <c r="A26" s="10" t="s">
        <v>25</v>
      </c>
      <c r="B26" s="11"/>
      <c r="C26" s="12"/>
      <c r="D26" s="12"/>
      <c r="E26" s="13">
        <f>SUM(E22:E25)</f>
        <v>31291.800000000003</v>
      </c>
    </row>
    <row r="28" spans="1:8" ht="29.25" customHeight="1" x14ac:dyDescent="0.25">
      <c r="A28" s="75" t="s">
        <v>65</v>
      </c>
      <c r="B28" s="75"/>
      <c r="C28" s="75"/>
      <c r="D28" s="75"/>
      <c r="E28" s="75"/>
    </row>
    <row r="29" spans="1:8" ht="32.25" customHeight="1" x14ac:dyDescent="0.25">
      <c r="A29" s="69" t="s">
        <v>21</v>
      </c>
      <c r="B29" s="69"/>
      <c r="C29" s="69"/>
      <c r="D29" s="69"/>
      <c r="E29" s="69"/>
    </row>
    <row r="30" spans="1:8" ht="13.95" customHeight="1" x14ac:dyDescent="0.25">
      <c r="A30" s="69" t="s">
        <v>20</v>
      </c>
      <c r="B30" s="69"/>
      <c r="C30" s="69"/>
      <c r="D30" s="69"/>
      <c r="E30" s="69"/>
      <c r="F30" s="14"/>
      <c r="G30" s="14"/>
      <c r="H30" s="15"/>
    </row>
    <row r="31" spans="1:8" ht="30" customHeight="1" x14ac:dyDescent="0.25">
      <c r="A31" s="69" t="s">
        <v>31</v>
      </c>
      <c r="B31" s="69"/>
      <c r="C31" s="69"/>
      <c r="D31" s="69"/>
      <c r="E31" s="69"/>
    </row>
    <row r="32" spans="1:8" x14ac:dyDescent="0.25">
      <c r="A32" s="69" t="s">
        <v>18</v>
      </c>
      <c r="B32" s="69"/>
      <c r="C32" s="69"/>
      <c r="D32" s="69"/>
      <c r="E32" s="69"/>
    </row>
    <row r="33" spans="1:5" x14ac:dyDescent="0.25">
      <c r="A33" s="33"/>
      <c r="B33" s="33"/>
      <c r="C33" s="33"/>
      <c r="D33" s="33"/>
      <c r="E33" s="33"/>
    </row>
    <row r="34" spans="1:5" x14ac:dyDescent="0.25">
      <c r="A34" s="79" t="s">
        <v>5</v>
      </c>
      <c r="B34" s="79"/>
      <c r="C34" s="79"/>
      <c r="D34" s="79"/>
      <c r="E34" s="79"/>
    </row>
    <row r="35" spans="1:5" x14ac:dyDescent="0.25">
      <c r="A35" s="69" t="s">
        <v>18</v>
      </c>
      <c r="B35" s="69"/>
      <c r="C35" s="69"/>
      <c r="D35" s="69"/>
      <c r="E35" s="69"/>
    </row>
    <row r="36" spans="1:5" ht="13.95" customHeight="1" x14ac:dyDescent="0.25">
      <c r="A36" s="80" t="s">
        <v>32</v>
      </c>
      <c r="B36" s="80"/>
      <c r="C36" s="80"/>
      <c r="D36" s="80"/>
      <c r="E36" s="80"/>
    </row>
    <row r="37" spans="1:5" x14ac:dyDescent="0.25">
      <c r="B37" s="77" t="s">
        <v>19</v>
      </c>
      <c r="C37" s="77"/>
      <c r="D37" s="77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ht="13.95" customHeight="1" x14ac:dyDescent="0.25">
      <c r="A39" s="80" t="s">
        <v>36</v>
      </c>
      <c r="B39" s="80"/>
      <c r="C39" s="80"/>
      <c r="D39" s="80"/>
      <c r="E39" s="80"/>
    </row>
    <row r="40" spans="1:5" x14ac:dyDescent="0.25">
      <c r="B40" s="77" t="s">
        <v>19</v>
      </c>
      <c r="C40" s="77"/>
      <c r="D40" s="77"/>
      <c r="E40" s="6" t="s">
        <v>6</v>
      </c>
    </row>
    <row r="43" spans="1:5" x14ac:dyDescent="0.25">
      <c r="A43" s="2" t="s">
        <v>37</v>
      </c>
    </row>
    <row r="44" spans="1:5" x14ac:dyDescent="0.25">
      <c r="A44" s="14" t="s">
        <v>33</v>
      </c>
    </row>
    <row r="45" spans="1:5" x14ac:dyDescent="0.25">
      <c r="A45" s="2" t="s">
        <v>43</v>
      </c>
      <c r="B45" s="16">
        <f>'2кв'!B52</f>
        <v>7080.6779999999926</v>
      </c>
    </row>
    <row r="46" spans="1:5" x14ac:dyDescent="0.25">
      <c r="A46" s="18" t="s">
        <v>64</v>
      </c>
      <c r="B46" s="17"/>
    </row>
    <row r="47" spans="1:5" x14ac:dyDescent="0.25">
      <c r="A47" s="2" t="s">
        <v>38</v>
      </c>
      <c r="B47" s="17">
        <v>30332.38</v>
      </c>
    </row>
    <row r="48" spans="1:5" x14ac:dyDescent="0.25">
      <c r="A48" s="2" t="s">
        <v>51</v>
      </c>
      <c r="B48" s="17">
        <f>3*100</f>
        <v>300</v>
      </c>
    </row>
    <row r="49" spans="1:2" ht="27.6" x14ac:dyDescent="0.25">
      <c r="A49" s="34" t="s">
        <v>39</v>
      </c>
      <c r="B49" s="17">
        <f>E26</f>
        <v>31291.800000000003</v>
      </c>
    </row>
    <row r="50" spans="1:2" x14ac:dyDescent="0.25">
      <c r="A50" s="14" t="s">
        <v>34</v>
      </c>
      <c r="B50" s="19">
        <f>B45+B47+B48-B49</f>
        <v>6421.2579999999871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31" zoomScaleNormal="100" zoomScaleSheetLayoutView="100" workbookViewId="0">
      <selection activeCell="B53" sqref="B5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4.88671875" style="2" customWidth="1"/>
    <col min="9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9" customHeight="1" x14ac:dyDescent="0.3">
      <c r="A2" s="66" t="s">
        <v>12</v>
      </c>
      <c r="B2" s="67"/>
      <c r="C2" s="67"/>
      <c r="D2" s="67"/>
      <c r="E2" s="67"/>
    </row>
    <row r="3" spans="1:5" x14ac:dyDescent="0.25">
      <c r="A3" s="81" t="s">
        <v>68</v>
      </c>
      <c r="B3" s="81"/>
      <c r="C3" s="81"/>
      <c r="D3" s="81"/>
      <c r="E3" s="81"/>
    </row>
    <row r="4" spans="1:5" s="1" customFormat="1" ht="15.6" x14ac:dyDescent="0.3">
      <c r="A4" s="37" t="s">
        <v>13</v>
      </c>
      <c r="B4" s="4"/>
      <c r="C4" s="4"/>
      <c r="D4" s="4"/>
      <c r="E4" s="37" t="s">
        <v>69</v>
      </c>
    </row>
    <row r="5" spans="1:5" ht="12.75" customHeight="1" x14ac:dyDescent="0.25">
      <c r="A5" s="44"/>
      <c r="B5" s="4"/>
      <c r="C5" s="4"/>
      <c r="D5" s="4"/>
      <c r="E5" s="4"/>
    </row>
    <row r="6" spans="1:5" x14ac:dyDescent="0.25">
      <c r="A6" s="69" t="s">
        <v>0</v>
      </c>
      <c r="B6" s="69"/>
      <c r="C6" s="69"/>
      <c r="D6" s="69"/>
      <c r="E6" s="69"/>
    </row>
    <row r="7" spans="1:5" x14ac:dyDescent="0.25">
      <c r="A7" s="64" t="s">
        <v>26</v>
      </c>
      <c r="B7" s="64"/>
      <c r="C7" s="64"/>
      <c r="D7" s="64"/>
      <c r="E7" s="64"/>
    </row>
    <row r="8" spans="1:5" x14ac:dyDescent="0.25">
      <c r="A8" s="71" t="s">
        <v>1</v>
      </c>
      <c r="B8" s="71"/>
      <c r="C8" s="71"/>
      <c r="D8" s="71"/>
      <c r="E8" s="71"/>
    </row>
    <row r="9" spans="1:5" x14ac:dyDescent="0.25">
      <c r="A9" s="72" t="s">
        <v>40</v>
      </c>
      <c r="B9" s="72"/>
      <c r="C9" s="72"/>
      <c r="D9" s="72"/>
      <c r="E9" s="72"/>
    </row>
    <row r="10" spans="1:5" ht="21" customHeight="1" x14ac:dyDescent="0.25">
      <c r="A10" s="73" t="s">
        <v>14</v>
      </c>
      <c r="B10" s="74"/>
      <c r="C10" s="74"/>
      <c r="D10" s="74"/>
      <c r="E10" s="74"/>
    </row>
    <row r="11" spans="1:5" ht="27" customHeight="1" x14ac:dyDescent="0.25">
      <c r="A11" s="75" t="s">
        <v>35</v>
      </c>
      <c r="B11" s="75"/>
      <c r="C11" s="75"/>
      <c r="D11" s="75"/>
      <c r="E11" s="75"/>
    </row>
    <row r="12" spans="1:5" x14ac:dyDescent="0.25">
      <c r="A12" s="71" t="s">
        <v>15</v>
      </c>
      <c r="B12" s="76"/>
      <c r="C12" s="76"/>
      <c r="D12" s="76"/>
      <c r="E12" s="76"/>
    </row>
    <row r="13" spans="1:5" ht="21.75" customHeight="1" x14ac:dyDescent="0.25">
      <c r="A13" s="69" t="s">
        <v>22</v>
      </c>
      <c r="B13" s="69"/>
      <c r="C13" s="69"/>
      <c r="D13" s="69"/>
      <c r="E13" s="69"/>
    </row>
    <row r="14" spans="1:5" ht="18.75" customHeight="1" x14ac:dyDescent="0.25">
      <c r="A14" s="71" t="s">
        <v>2</v>
      </c>
      <c r="B14" s="76"/>
      <c r="C14" s="76"/>
      <c r="D14" s="76"/>
      <c r="E14" s="76"/>
    </row>
    <row r="15" spans="1:5" ht="13.95" customHeight="1" x14ac:dyDescent="0.25">
      <c r="A15" s="69" t="s">
        <v>23</v>
      </c>
      <c r="B15" s="69"/>
      <c r="C15" s="69"/>
      <c r="D15" s="69"/>
      <c r="E15" s="69"/>
    </row>
    <row r="16" spans="1:5" ht="10.5" customHeight="1" x14ac:dyDescent="0.25">
      <c r="A16" s="71" t="s">
        <v>16</v>
      </c>
      <c r="B16" s="71"/>
      <c r="C16" s="71"/>
      <c r="D16" s="71"/>
      <c r="E16" s="71"/>
    </row>
    <row r="17" spans="1:8" ht="30.75" customHeight="1" x14ac:dyDescent="0.25">
      <c r="A17" s="69" t="s">
        <v>17</v>
      </c>
      <c r="B17" s="69"/>
      <c r="C17" s="69"/>
      <c r="D17" s="69"/>
      <c r="E17" s="69"/>
    </row>
    <row r="18" spans="1:8" ht="58.95" customHeight="1" x14ac:dyDescent="0.25">
      <c r="A18" s="69" t="s">
        <v>27</v>
      </c>
      <c r="B18" s="69"/>
      <c r="C18" s="69"/>
      <c r="D18" s="69"/>
      <c r="E18" s="69"/>
    </row>
    <row r="19" spans="1:8" ht="33.75" customHeight="1" x14ac:dyDescent="0.25">
      <c r="A19" s="70" t="s">
        <v>28</v>
      </c>
      <c r="B19" s="70"/>
      <c r="C19" s="70"/>
      <c r="D19" s="70"/>
      <c r="E19" s="70"/>
    </row>
    <row r="20" spans="1:8" ht="21.75" customHeight="1" x14ac:dyDescent="0.25">
      <c r="A20" s="78"/>
      <c r="B20" s="78"/>
      <c r="C20" s="78"/>
      <c r="D20" s="78"/>
      <c r="E20" s="78"/>
      <c r="F20" s="2">
        <v>634.20000000000005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0" t="s">
        <v>45</v>
      </c>
      <c r="B22" s="9" t="s">
        <v>44</v>
      </c>
      <c r="C22" s="3" t="s">
        <v>4</v>
      </c>
      <c r="D22" s="3">
        <f>11.77</f>
        <v>11.77</v>
      </c>
      <c r="E22" s="8">
        <f>D22*F20*G20</f>
        <v>22393.602000000003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8">
        <f>D23*F20*G20</f>
        <v>6525.9179999999997</v>
      </c>
    </row>
    <row r="24" spans="1:8" ht="69" x14ac:dyDescent="0.25">
      <c r="A24" s="7" t="s">
        <v>55</v>
      </c>
      <c r="B24" s="9" t="s">
        <v>90</v>
      </c>
      <c r="C24" s="3" t="s">
        <v>4</v>
      </c>
      <c r="D24" s="3"/>
      <c r="E24" s="8">
        <f>790.76*3</f>
        <v>2372.2799999999997</v>
      </c>
    </row>
    <row r="25" spans="1:8" x14ac:dyDescent="0.25">
      <c r="A25" s="7" t="s">
        <v>29</v>
      </c>
      <c r="B25" s="9" t="s">
        <v>90</v>
      </c>
      <c r="C25" s="3" t="s">
        <v>30</v>
      </c>
      <c r="D25" s="22"/>
      <c r="E25" s="8">
        <v>1203.8800000000001</v>
      </c>
    </row>
    <row r="26" spans="1:8" x14ac:dyDescent="0.25">
      <c r="A26" s="39" t="s">
        <v>91</v>
      </c>
      <c r="B26" s="86" t="s">
        <v>93</v>
      </c>
      <c r="C26" s="3" t="s">
        <v>61</v>
      </c>
      <c r="D26" s="22">
        <v>16</v>
      </c>
      <c r="E26" s="8">
        <f>D26*206.95</f>
        <v>3311.2</v>
      </c>
    </row>
    <row r="27" spans="1:8" ht="27.6" x14ac:dyDescent="0.25">
      <c r="A27" s="39" t="s">
        <v>92</v>
      </c>
      <c r="B27" s="86" t="s">
        <v>94</v>
      </c>
      <c r="C27" s="3" t="s">
        <v>61</v>
      </c>
      <c r="D27" s="22">
        <v>1</v>
      </c>
      <c r="E27" s="8">
        <f>D27*206.95</f>
        <v>206.95</v>
      </c>
    </row>
    <row r="28" spans="1:8" s="14" customFormat="1" x14ac:dyDescent="0.25">
      <c r="A28" s="10" t="s">
        <v>25</v>
      </c>
      <c r="B28" s="11"/>
      <c r="C28" s="12"/>
      <c r="D28" s="12"/>
      <c r="E28" s="13">
        <f>SUM(E22:E27)</f>
        <v>36013.83</v>
      </c>
    </row>
    <row r="30" spans="1:8" ht="29.25" customHeight="1" x14ac:dyDescent="0.25">
      <c r="A30" s="75" t="s">
        <v>96</v>
      </c>
      <c r="B30" s="75"/>
      <c r="C30" s="75"/>
      <c r="D30" s="75"/>
      <c r="E30" s="75"/>
    </row>
    <row r="31" spans="1:8" ht="32.25" customHeight="1" x14ac:dyDescent="0.25">
      <c r="A31" s="69" t="s">
        <v>21</v>
      </c>
      <c r="B31" s="69"/>
      <c r="C31" s="69"/>
      <c r="D31" s="69"/>
      <c r="E31" s="69"/>
    </row>
    <row r="32" spans="1:8" ht="13.95" customHeight="1" x14ac:dyDescent="0.25">
      <c r="A32" s="69" t="s">
        <v>20</v>
      </c>
      <c r="B32" s="69"/>
      <c r="C32" s="69"/>
      <c r="D32" s="69"/>
      <c r="E32" s="69"/>
      <c r="F32" s="14"/>
      <c r="G32" s="14"/>
      <c r="H32" s="15"/>
    </row>
    <row r="33" spans="1:5" ht="30" customHeight="1" x14ac:dyDescent="0.25">
      <c r="A33" s="69" t="s">
        <v>31</v>
      </c>
      <c r="B33" s="69"/>
      <c r="C33" s="69"/>
      <c r="D33" s="69"/>
      <c r="E33" s="69"/>
    </row>
    <row r="34" spans="1:5" x14ac:dyDescent="0.25">
      <c r="A34" s="69" t="s">
        <v>18</v>
      </c>
      <c r="B34" s="69"/>
      <c r="C34" s="69"/>
      <c r="D34" s="69"/>
      <c r="E34" s="69"/>
    </row>
    <row r="35" spans="1:5" x14ac:dyDescent="0.25">
      <c r="A35" s="41"/>
      <c r="B35" s="41"/>
      <c r="C35" s="41"/>
      <c r="D35" s="41"/>
      <c r="E35" s="41"/>
    </row>
    <row r="36" spans="1:5" x14ac:dyDescent="0.25">
      <c r="A36" s="79" t="s">
        <v>5</v>
      </c>
      <c r="B36" s="79"/>
      <c r="C36" s="79"/>
      <c r="D36" s="79"/>
      <c r="E36" s="79"/>
    </row>
    <row r="37" spans="1:5" x14ac:dyDescent="0.25">
      <c r="A37" s="69" t="s">
        <v>18</v>
      </c>
      <c r="B37" s="69"/>
      <c r="C37" s="69"/>
      <c r="D37" s="69"/>
      <c r="E37" s="69"/>
    </row>
    <row r="38" spans="1:5" ht="13.95" customHeight="1" x14ac:dyDescent="0.25">
      <c r="A38" s="80" t="s">
        <v>32</v>
      </c>
      <c r="B38" s="80"/>
      <c r="C38" s="80"/>
      <c r="D38" s="80"/>
      <c r="E38" s="80"/>
    </row>
    <row r="39" spans="1:5" x14ac:dyDescent="0.25">
      <c r="B39" s="77" t="s">
        <v>19</v>
      </c>
      <c r="C39" s="77"/>
      <c r="D39" s="77"/>
      <c r="E39" s="6" t="s">
        <v>6</v>
      </c>
    </row>
    <row r="40" spans="1:5" x14ac:dyDescent="0.25">
      <c r="A40" s="43"/>
      <c r="B40" s="43"/>
      <c r="C40" s="43"/>
      <c r="D40" s="43"/>
      <c r="E40" s="43"/>
    </row>
    <row r="41" spans="1:5" ht="13.95" customHeight="1" x14ac:dyDescent="0.25">
      <c r="A41" s="80" t="s">
        <v>36</v>
      </c>
      <c r="B41" s="80"/>
      <c r="C41" s="80"/>
      <c r="D41" s="80"/>
      <c r="E41" s="80"/>
    </row>
    <row r="42" spans="1:5" x14ac:dyDescent="0.25">
      <c r="B42" s="77" t="s">
        <v>19</v>
      </c>
      <c r="C42" s="77"/>
      <c r="D42" s="77"/>
      <c r="E42" s="6" t="s">
        <v>6</v>
      </c>
    </row>
    <row r="45" spans="1:5" x14ac:dyDescent="0.25">
      <c r="A45" s="2" t="s">
        <v>37</v>
      </c>
    </row>
    <row r="46" spans="1:5" x14ac:dyDescent="0.25">
      <c r="A46" s="14" t="s">
        <v>33</v>
      </c>
    </row>
    <row r="47" spans="1:5" x14ac:dyDescent="0.25">
      <c r="A47" s="2" t="s">
        <v>43</v>
      </c>
      <c r="B47" s="16">
        <f>'3кв'!B50</f>
        <v>6421.2579999999871</v>
      </c>
    </row>
    <row r="48" spans="1:5" x14ac:dyDescent="0.25">
      <c r="A48" s="18" t="s">
        <v>64</v>
      </c>
      <c r="B48" s="17"/>
    </row>
    <row r="49" spans="1:2" x14ac:dyDescent="0.25">
      <c r="A49" s="2" t="s">
        <v>38</v>
      </c>
      <c r="B49" s="17">
        <v>29332.79</v>
      </c>
    </row>
    <row r="50" spans="1:2" x14ac:dyDescent="0.25">
      <c r="A50" s="2" t="s">
        <v>51</v>
      </c>
      <c r="B50" s="17">
        <f>3*100</f>
        <v>300</v>
      </c>
    </row>
    <row r="51" spans="1:2" ht="27.6" x14ac:dyDescent="0.25">
      <c r="A51" s="42" t="s">
        <v>39</v>
      </c>
      <c r="B51" s="17">
        <f>E28</f>
        <v>36013.83</v>
      </c>
    </row>
    <row r="52" spans="1:2" x14ac:dyDescent="0.25">
      <c r="A52" s="14" t="s">
        <v>34</v>
      </c>
      <c r="B52" s="19">
        <f>B47+B49+B50-B51</f>
        <v>40.217999999986205</v>
      </c>
    </row>
  </sheetData>
  <mergeCells count="29">
    <mergeCell ref="A37:E37"/>
    <mergeCell ref="A38:E38"/>
    <mergeCell ref="B39:D39"/>
    <mergeCell ref="A41:E41"/>
    <mergeCell ref="B42:D42"/>
    <mergeCell ref="A36:E36"/>
    <mergeCell ref="A15:E15"/>
    <mergeCell ref="A16:E16"/>
    <mergeCell ref="A17:E17"/>
    <mergeCell ref="A18:E18"/>
    <mergeCell ref="A19:E19"/>
    <mergeCell ref="A20:E20"/>
    <mergeCell ref="A30:E30"/>
    <mergeCell ref="A31:E31"/>
    <mergeCell ref="A32:E32"/>
    <mergeCell ref="A33:E33"/>
    <mergeCell ref="A34:E34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view="pageBreakPreview" topLeftCell="A13" zoomScaleNormal="100" zoomScaleSheetLayoutView="100" workbookViewId="0">
      <selection activeCell="B22" sqref="B2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83" t="s">
        <v>70</v>
      </c>
      <c r="B1" s="83"/>
      <c r="C1" s="83"/>
      <c r="D1" s="45"/>
    </row>
    <row r="2" spans="1:5" ht="15.6" x14ac:dyDescent="0.3">
      <c r="A2" s="84" t="s">
        <v>71</v>
      </c>
      <c r="B2" s="84"/>
      <c r="C2" s="84"/>
      <c r="D2" s="1"/>
    </row>
    <row r="3" spans="1:5" ht="15.6" x14ac:dyDescent="0.3">
      <c r="A3" s="84" t="s">
        <v>72</v>
      </c>
      <c r="B3" s="84"/>
      <c r="C3" s="84"/>
      <c r="D3" s="1"/>
    </row>
    <row r="4" spans="1:5" ht="15.6" x14ac:dyDescent="0.3">
      <c r="A4" s="83" t="s">
        <v>88</v>
      </c>
      <c r="B4" s="83"/>
      <c r="C4" s="83"/>
      <c r="D4" s="45"/>
    </row>
    <row r="5" spans="1:5" ht="15.6" x14ac:dyDescent="0.3">
      <c r="A5" s="82"/>
      <c r="B5" s="82"/>
      <c r="C5" s="82"/>
      <c r="D5" s="1"/>
    </row>
    <row r="6" spans="1:5" ht="15.6" x14ac:dyDescent="0.3">
      <c r="A6" s="1"/>
      <c r="B6" s="46" t="s">
        <v>73</v>
      </c>
      <c r="C6" s="47">
        <f>'1кв'!B45</f>
        <v>7430.27</v>
      </c>
      <c r="D6" s="48"/>
    </row>
    <row r="7" spans="1:5" ht="15.6" x14ac:dyDescent="0.3">
      <c r="A7" s="1"/>
      <c r="B7" s="46" t="s">
        <v>89</v>
      </c>
      <c r="C7" s="47"/>
      <c r="D7" s="48"/>
    </row>
    <row r="8" spans="1:5" ht="15.6" x14ac:dyDescent="0.3">
      <c r="A8" s="49" t="s">
        <v>74</v>
      </c>
      <c r="B8" s="46" t="s">
        <v>75</v>
      </c>
      <c r="C8" s="50">
        <f>'1кв'!B47+'2кв'!B49+'3кв'!B47+'4кв'!B49</f>
        <v>117029.97</v>
      </c>
      <c r="D8" s="51"/>
    </row>
    <row r="9" spans="1:5" ht="15.6" x14ac:dyDescent="0.3">
      <c r="A9" s="49"/>
      <c r="B9" s="46" t="s">
        <v>76</v>
      </c>
      <c r="C9" s="50">
        <f>'1кв'!B48+'2кв'!B50+'3кв'!B48+'4кв'!B50</f>
        <v>1750</v>
      </c>
      <c r="D9" s="51"/>
    </row>
    <row r="10" spans="1:5" ht="15.6" x14ac:dyDescent="0.3">
      <c r="A10" s="27"/>
      <c r="B10" s="46" t="s">
        <v>77</v>
      </c>
      <c r="C10" s="52">
        <f>SUM(C8:C9)</f>
        <v>118779.97</v>
      </c>
      <c r="D10" s="48"/>
    </row>
    <row r="11" spans="1:5" ht="15.6" x14ac:dyDescent="0.3">
      <c r="A11" s="1"/>
      <c r="B11" s="85"/>
      <c r="C11" s="85"/>
      <c r="D11" s="53"/>
    </row>
    <row r="12" spans="1:5" ht="15.6" x14ac:dyDescent="0.3">
      <c r="A12" s="1" t="s">
        <v>78</v>
      </c>
      <c r="B12" s="20" t="s">
        <v>45</v>
      </c>
      <c r="C12" s="54">
        <f>'1кв'!E22+'2кв'!E22+'3кв'!E22+'4кв'!E22</f>
        <v>87253.236000000004</v>
      </c>
      <c r="D12" s="53"/>
    </row>
    <row r="13" spans="1:5" ht="15.6" x14ac:dyDescent="0.3">
      <c r="A13" s="1"/>
      <c r="B13" s="7" t="s">
        <v>41</v>
      </c>
      <c r="C13" s="54">
        <f>'1кв'!E23+'2кв'!E23+'3кв'!E23+'4кв'!E23</f>
        <v>25608.995999999999</v>
      </c>
      <c r="D13" s="53"/>
      <c r="E13" s="55"/>
    </row>
    <row r="14" spans="1:5" ht="41.4" x14ac:dyDescent="0.3">
      <c r="B14" s="7" t="s">
        <v>55</v>
      </c>
      <c r="C14" s="54">
        <f>'1кв'!E24+'2кв'!E24+'3кв'!E24+'4кв'!E24</f>
        <v>7290.12</v>
      </c>
      <c r="D14" s="53"/>
    </row>
    <row r="15" spans="1:5" ht="15.6" x14ac:dyDescent="0.3">
      <c r="A15" s="1"/>
      <c r="B15" s="7" t="s">
        <v>29</v>
      </c>
      <c r="C15" s="54">
        <f>'1кв'!E25+'2кв'!E25+'3кв'!E25+'4кв'!E25</f>
        <v>1316.92</v>
      </c>
      <c r="D15" s="53"/>
    </row>
    <row r="16" spans="1:5" ht="15.6" x14ac:dyDescent="0.3">
      <c r="A16" s="1"/>
      <c r="B16" s="56" t="s">
        <v>95</v>
      </c>
      <c r="C16" s="57">
        <f>6*197.1+17*206.95</f>
        <v>4700.75</v>
      </c>
      <c r="D16" s="53"/>
    </row>
    <row r="17" spans="1:5" ht="15.6" x14ac:dyDescent="0.3">
      <c r="A17" s="1"/>
      <c r="B17" s="58" t="s">
        <v>79</v>
      </c>
      <c r="C17" s="57">
        <f>SUM(C18:C18)</f>
        <v>0</v>
      </c>
      <c r="D17" s="53"/>
    </row>
    <row r="18" spans="1:5" ht="15.6" x14ac:dyDescent="0.3">
      <c r="A18" s="1"/>
      <c r="B18" s="59"/>
      <c r="C18" s="60"/>
      <c r="D18" s="53"/>
    </row>
    <row r="19" spans="1:5" ht="15.6" x14ac:dyDescent="0.3">
      <c r="A19" s="1"/>
      <c r="B19" s="61" t="s">
        <v>80</v>
      </c>
      <c r="C19" s="62">
        <f>SUM(C12:C17)</f>
        <v>126170.022</v>
      </c>
      <c r="D19" s="53"/>
      <c r="E19" s="55"/>
    </row>
    <row r="20" spans="1:5" ht="15.6" x14ac:dyDescent="0.3">
      <c r="A20" s="1"/>
      <c r="B20" s="63" t="s">
        <v>81</v>
      </c>
      <c r="C20" s="62">
        <f>C6+C10-C19</f>
        <v>40.218000000008033</v>
      </c>
      <c r="D20" s="53"/>
    </row>
    <row r="21" spans="1:5" ht="15.6" x14ac:dyDescent="0.3">
      <c r="A21" s="1"/>
      <c r="B21" s="49"/>
      <c r="C21" s="49"/>
      <c r="D21" s="53"/>
    </row>
    <row r="22" spans="1:5" ht="15.6" x14ac:dyDescent="0.3">
      <c r="A22" s="1"/>
      <c r="B22" s="49"/>
      <c r="C22" s="49"/>
      <c r="D22" s="53"/>
    </row>
    <row r="23" spans="1:5" ht="15.6" x14ac:dyDescent="0.3">
      <c r="A23" s="1"/>
      <c r="B23" s="49"/>
      <c r="C23" s="49"/>
      <c r="D23" s="53"/>
    </row>
    <row r="24" spans="1:5" ht="15.6" x14ac:dyDescent="0.3">
      <c r="A24" s="49" t="s">
        <v>82</v>
      </c>
      <c r="C24" s="49"/>
      <c r="D24" s="53"/>
    </row>
    <row r="25" spans="1:5" ht="15.6" x14ac:dyDescent="0.3">
      <c r="A25" s="1"/>
      <c r="B25" s="49"/>
      <c r="C25" s="49"/>
      <c r="D25" s="53"/>
    </row>
    <row r="26" spans="1:5" ht="15.6" x14ac:dyDescent="0.3">
      <c r="A26" s="1"/>
      <c r="B26" s="49"/>
      <c r="C26" s="49"/>
      <c r="D26" s="53"/>
    </row>
    <row r="27" spans="1:5" ht="15.6" x14ac:dyDescent="0.3">
      <c r="A27" s="1" t="s">
        <v>83</v>
      </c>
      <c r="B27" s="49" t="s">
        <v>84</v>
      </c>
      <c r="C27" s="49"/>
      <c r="D27" s="53"/>
    </row>
    <row r="28" spans="1:5" ht="15.6" x14ac:dyDescent="0.3">
      <c r="A28" s="1"/>
      <c r="B28" s="49" t="s">
        <v>85</v>
      </c>
      <c r="C28" s="49"/>
      <c r="D28" s="53"/>
    </row>
    <row r="29" spans="1:5" ht="15.6" x14ac:dyDescent="0.3">
      <c r="A29" s="1"/>
      <c r="B29" s="49" t="s">
        <v>86</v>
      </c>
      <c r="C29" s="49"/>
      <c r="D29" s="53"/>
    </row>
    <row r="30" spans="1:5" ht="15.6" x14ac:dyDescent="0.3">
      <c r="A30" s="1"/>
      <c r="B30" s="49"/>
      <c r="C30" s="49"/>
      <c r="D30" s="53"/>
    </row>
    <row r="31" spans="1:5" ht="15.6" x14ac:dyDescent="0.3">
      <c r="A31" s="1"/>
      <c r="B31" s="49"/>
      <c r="C31" s="49"/>
      <c r="D31" s="53"/>
    </row>
    <row r="32" spans="1:5" ht="15.6" x14ac:dyDescent="0.3">
      <c r="A32" s="82" t="s">
        <v>87</v>
      </c>
      <c r="B32" s="82"/>
      <c r="C32" s="82"/>
      <c r="D32" s="53"/>
    </row>
    <row r="33" spans="1:4" ht="15.6" x14ac:dyDescent="0.3">
      <c r="A33" s="1"/>
      <c r="B33" s="49"/>
      <c r="C33" s="49"/>
      <c r="D33" s="53"/>
    </row>
    <row r="34" spans="1:4" ht="15.6" x14ac:dyDescent="0.3">
      <c r="A34" s="1"/>
      <c r="B34" s="49"/>
      <c r="C34" s="49"/>
      <c r="D34" s="53"/>
    </row>
    <row r="35" spans="1:4" ht="15.6" x14ac:dyDescent="0.3">
      <c r="A35" s="1"/>
      <c r="B35" s="49"/>
      <c r="C35" s="49"/>
      <c r="D35" s="53"/>
    </row>
    <row r="36" spans="1:4" ht="15.6" x14ac:dyDescent="0.3">
      <c r="A36" s="1"/>
      <c r="B36" s="49"/>
      <c r="C36" s="49"/>
      <c r="D36" s="53"/>
    </row>
  </sheetData>
  <mergeCells count="7">
    <mergeCell ref="A32:C32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2021-03-15T13:45:00Z</dcterms:modified>
</cp:coreProperties>
</file>