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'1кв'!$A$1:$E$52</definedName>
    <definedName name="_xlnm.Print_Area" localSheetId="1">'2кв'!$A$1:$E$50</definedName>
    <definedName name="_xlnm.Print_Area" localSheetId="2">'3кв'!$A$1:$E$52</definedName>
    <definedName name="_xlnm.Print_Area" localSheetId="3">'4кв'!$A$1:$E$50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13" i="17" l="1"/>
  <c r="C17" i="17"/>
  <c r="C15" i="17"/>
  <c r="C18" i="17"/>
  <c r="C16" i="17"/>
  <c r="C14" i="17"/>
  <c r="E24" i="14"/>
  <c r="C12" i="17" l="1"/>
  <c r="C9" i="17"/>
  <c r="C8" i="17"/>
  <c r="C6" i="17"/>
  <c r="C19" i="17"/>
  <c r="C22" i="17" l="1"/>
  <c r="C10" i="17"/>
  <c r="C23" i="17" l="1"/>
  <c r="B45" i="16" l="1"/>
  <c r="E27" i="16"/>
  <c r="B48" i="16"/>
  <c r="E24" i="16"/>
  <c r="E23" i="16"/>
  <c r="E22" i="16"/>
  <c r="E28" i="16" l="1"/>
  <c r="B49" i="16" s="1"/>
  <c r="B50" i="16" s="1"/>
  <c r="E30" i="15"/>
  <c r="B47" i="15"/>
  <c r="E29" i="15"/>
  <c r="B50" i="15"/>
  <c r="E24" i="15"/>
  <c r="E23" i="15"/>
  <c r="E22" i="15"/>
  <c r="B51" i="15" l="1"/>
  <c r="B52" i="15" s="1"/>
  <c r="B48" i="14"/>
  <c r="B45" i="14"/>
  <c r="E28" i="14"/>
  <c r="E23" i="14"/>
  <c r="E27" i="14"/>
  <c r="E25" i="14"/>
  <c r="D22" i="14"/>
  <c r="E22" i="14" s="1"/>
  <c r="B49" i="14" l="1"/>
  <c r="B50" i="14" s="1"/>
  <c r="E30" i="13"/>
  <c r="B50" i="13"/>
  <c r="E29" i="13"/>
  <c r="E28" i="13"/>
  <c r="E27" i="13"/>
  <c r="E24" i="13" l="1"/>
  <c r="D22" i="13" l="1"/>
  <c r="E25" i="13" l="1"/>
  <c r="E22" i="13"/>
  <c r="B51" i="13" s="1"/>
  <c r="B52" i="13" l="1"/>
</calcChain>
</file>

<file path=xl/sharedStrings.xml><?xml version="1.0" encoding="utf-8"?>
<sst xmlns="http://schemas.openxmlformats.org/spreadsheetml/2006/main" count="297" uniqueCount="108">
  <si>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</si>
  <si>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</si>
  <si>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</si>
  <si>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</si>
  <si>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</si>
  <si>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</si>
  <si>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</si>
  <si>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</si>
  <si>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</si>
  <si>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</si>
  <si>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</si>
  <si>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</si>
  <si>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</si>
  <si>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</si>
  <si>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</si>
  <si>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</si>
  <si>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</si>
  <si>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</si>
  <si>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</si>
  <si>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</si>
  <si>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</si>
  <si>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</si>
  <si>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</si>
  <si>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</si>
  <si>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</si>
  <si>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</si>
  <si>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</si>
  <si>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</si>
  <si>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</si>
  <si>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</si>
  <si>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</si>
  <si>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</si>
  <si>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</si>
  <si>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</si>
  <si>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</si>
  <si>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</si>
  <si>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</si>
  <si>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</si>
  <si>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</si>
  <si>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</si>
  <si>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</si>
  <si>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</si>
  <si>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</si>
  <si>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</si>
  <si>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</si>
  <si>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</si>
  <si>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</si>
  <si>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</si>
  <si>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</si>
  <si>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Обслуживание ОДПУ ГВС с 01.01.2020</t>
  </si>
  <si>
    <t>приказ №32 от 09.01.2020</t>
  </si>
  <si>
    <t>Обработка подъездов хлорсодержащими растворами  протирка перил, почт.ящиков, замков ежедневно</t>
  </si>
  <si>
    <t>с 26.03 по 31.03</t>
  </si>
  <si>
    <t>Установка пружин на входную и тамбурную дверь</t>
  </si>
  <si>
    <t>Остекление окон в подъезде</t>
  </si>
  <si>
    <t xml:space="preserve"> февраль</t>
  </si>
  <si>
    <t>март</t>
  </si>
  <si>
    <t>установка заглушки на спускнике стояка ХВС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</si>
  <si>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</si>
  <si>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пятьдесят девять тысяч девятьсот восемьдесят три рубля 67 копеек</t>
    </r>
  </si>
  <si>
    <t>Предъявлено населению 65658,22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</si>
  <si>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</si>
  <si>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</si>
  <si>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</si>
  <si>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</si>
  <si>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ХВС в подвале</t>
  </si>
  <si>
    <t>апрель</t>
  </si>
  <si>
    <t xml:space="preserve">           2. Всего за период с "01" 04 2020 г. по "30" 06 2020 г. выполнено работ (оказано услуг) на общую сумму шестьдесят восемь тысяч семьсот сорок девять рублей 06 копеек</t>
  </si>
  <si>
    <t>Предъявлено населению 59028,96</t>
  </si>
  <si>
    <t>за 3 квартал 2020 года</t>
  </si>
  <si>
    <t>"30" 09  2020 г.</t>
  </si>
  <si>
    <t>3 квартал</t>
  </si>
  <si>
    <t>Дератизация, дезинсекция</t>
  </si>
  <si>
    <t>Поверка ОПУ ТЭ</t>
  </si>
  <si>
    <t>замена крана для полива</t>
  </si>
  <si>
    <t>сентябрь</t>
  </si>
  <si>
    <t>Замена тепловычислителя ТМК на ВКТ-7</t>
  </si>
  <si>
    <t xml:space="preserve">           2. Всего за период с "01" 07 2020 г. по "30" 09 2020 г. выполнено работ (оказано услуг) на общую сумму девяносто четыре тысячи девятьсот шестьдесят восемь рублей 81 копейка</t>
  </si>
  <si>
    <t>Предъявлено населению 71286,81</t>
  </si>
  <si>
    <t>за 4 квартал 2020 года</t>
  </si>
  <si>
    <t>"31" 12 2020 г.</t>
  </si>
  <si>
    <t>4 квартал</t>
  </si>
  <si>
    <t>срезка арматуры возле 3 подъезда</t>
  </si>
  <si>
    <t>октябрь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</si>
  <si>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</si>
  <si>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</si>
  <si>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</si>
  <si>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</si>
  <si>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</si>
  <si>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</si>
  <si>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ТТК в МОП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</si>
  <si>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</si>
  <si>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</si>
  <si>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</si>
  <si>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</si>
  <si>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</si>
  <si>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</si>
  <si>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</si>
  <si>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</si>
  <si>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</si>
  <si>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</si>
  <si>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</si>
  <si>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</si>
  <si>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д.51</t>
  </si>
  <si>
    <t>Начислено всего 267260,8</t>
  </si>
  <si>
    <t>Обслуживание ОДПУ ГВС с 01.01.2020 по 30.06.2020</t>
  </si>
  <si>
    <t>Непредвиденные работы 25ч/ч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</si>
  <si>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пять тысяч двести двадцать шесть рублей 26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</si>
</sst>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/>
    <xf numFmtId="0" fontId="12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3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4.88671875" style="2" customWidth="1"/>
    <col min="5" max="5" width="14.109375" style="2" customWidth="1"/>
    <col min="6" max="6" width="10.66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0.75" customHeight="1" x14ac:dyDescent="0.3">
      <c r="A2" s="57" t="s">
        <v>12</v>
      </c>
      <c r="B2" s="58"/>
      <c r="C2" s="58"/>
      <c r="D2" s="58"/>
      <c r="E2" s="58"/>
    </row>
    <row r="3" spans="1:5" ht="15.6" x14ac:dyDescent="0.3">
      <c r="A3" s="57" t="s">
        <v>47</v>
      </c>
      <c r="B3" s="57"/>
      <c r="C3" s="57"/>
      <c r="D3" s="57"/>
      <c r="E3" s="57"/>
    </row>
    <row r="4" spans="1:5" s="1" customFormat="1" ht="15.6" customHeight="1" x14ac:dyDescent="0.3">
      <c r="A4" s="5" t="s">
        <v>13</v>
      </c>
      <c r="B4" s="27"/>
      <c r="C4" s="27"/>
      <c r="D4" s="59" t="s">
        <v>48</v>
      </c>
      <c r="E4" s="59"/>
    </row>
    <row r="5" spans="1:5" x14ac:dyDescent="0.25">
      <c r="A5" s="2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33</v>
      </c>
      <c r="B9" s="48"/>
      <c r="C9" s="48"/>
      <c r="D9" s="48"/>
      <c r="E9" s="48"/>
    </row>
    <row r="10" spans="1:5" ht="25.95" customHeight="1" x14ac:dyDescent="0.25">
      <c r="A10" s="52" t="s">
        <v>14</v>
      </c>
      <c r="B10" s="53"/>
      <c r="C10" s="53"/>
      <c r="D10" s="53"/>
      <c r="E10" s="53"/>
    </row>
    <row r="11" spans="1:5" x14ac:dyDescent="0.25">
      <c r="A11" s="48" t="s">
        <v>38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23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8" ht="31.5" customHeight="1" x14ac:dyDescent="0.25">
      <c r="A17" s="48" t="s">
        <v>17</v>
      </c>
      <c r="B17" s="48"/>
      <c r="C17" s="48"/>
      <c r="D17" s="48"/>
      <c r="E17" s="48"/>
    </row>
    <row r="18" spans="1:8" ht="55.2" customHeight="1" x14ac:dyDescent="0.25">
      <c r="A18" s="48" t="s">
        <v>37</v>
      </c>
      <c r="B18" s="48"/>
      <c r="C18" s="48"/>
      <c r="D18" s="48"/>
      <c r="E18" s="48"/>
    </row>
    <row r="19" spans="1:8" ht="33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1234.4000000000001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f>11.92</f>
        <v>11.92</v>
      </c>
      <c r="E22" s="8">
        <f>D22*F20*G20</f>
        <v>44142.144</v>
      </c>
      <c r="H22" s="19"/>
    </row>
    <row r="23" spans="1:8" ht="55.2" x14ac:dyDescent="0.25">
      <c r="A23" s="7" t="s">
        <v>51</v>
      </c>
      <c r="B23" s="28" t="s">
        <v>52</v>
      </c>
      <c r="C23" s="3" t="s">
        <v>4</v>
      </c>
      <c r="D23" s="3"/>
      <c r="E23" s="8">
        <v>259.92</v>
      </c>
      <c r="H23" s="19"/>
    </row>
    <row r="24" spans="1:8" ht="27.6" x14ac:dyDescent="0.25">
      <c r="A24" s="7" t="s">
        <v>49</v>
      </c>
      <c r="B24" s="9" t="s">
        <v>50</v>
      </c>
      <c r="C24" s="3" t="s">
        <v>30</v>
      </c>
      <c r="D24" s="3">
        <v>0.41</v>
      </c>
      <c r="E24" s="8">
        <f>D24*F20*G20</f>
        <v>1518.3119999999999</v>
      </c>
      <c r="H24" s="19"/>
    </row>
    <row r="25" spans="1:8" x14ac:dyDescent="0.25">
      <c r="A25" s="7" t="s">
        <v>42</v>
      </c>
      <c r="B25" s="9" t="s">
        <v>24</v>
      </c>
      <c r="C25" s="3" t="s">
        <v>4</v>
      </c>
      <c r="D25" s="3">
        <v>3.3</v>
      </c>
      <c r="E25" s="8">
        <f>D25*F20*G20</f>
        <v>12220.56</v>
      </c>
      <c r="H25" s="19"/>
    </row>
    <row r="26" spans="1:8" ht="15.6" x14ac:dyDescent="0.25">
      <c r="A26" s="7" t="s">
        <v>28</v>
      </c>
      <c r="B26" s="9" t="s">
        <v>29</v>
      </c>
      <c r="C26" s="3" t="s">
        <v>30</v>
      </c>
      <c r="D26" s="21"/>
      <c r="E26" s="8">
        <v>857.23</v>
      </c>
      <c r="H26" s="19"/>
    </row>
    <row r="27" spans="1:8" ht="27.6" x14ac:dyDescent="0.25">
      <c r="A27" s="32" t="s">
        <v>57</v>
      </c>
      <c r="B27" s="9" t="s">
        <v>55</v>
      </c>
      <c r="C27" s="3" t="s">
        <v>58</v>
      </c>
      <c r="D27" s="33">
        <v>2</v>
      </c>
      <c r="E27" s="8">
        <f>D27*197.1</f>
        <v>394.2</v>
      </c>
      <c r="H27" s="19"/>
    </row>
    <row r="28" spans="1:8" ht="27.6" x14ac:dyDescent="0.25">
      <c r="A28" s="32" t="s">
        <v>53</v>
      </c>
      <c r="B28" s="9" t="s">
        <v>56</v>
      </c>
      <c r="C28" s="3" t="s">
        <v>58</v>
      </c>
      <c r="D28" s="33">
        <v>1</v>
      </c>
      <c r="E28" s="8">
        <f>D28*197.1</f>
        <v>197.1</v>
      </c>
      <c r="H28" s="19"/>
    </row>
    <row r="29" spans="1:8" x14ac:dyDescent="0.25">
      <c r="A29" s="32" t="s">
        <v>54</v>
      </c>
      <c r="B29" s="9" t="s">
        <v>56</v>
      </c>
      <c r="C29" s="3" t="s">
        <v>58</v>
      </c>
      <c r="D29" s="34">
        <v>2</v>
      </c>
      <c r="E29" s="8">
        <f>D29*197.1</f>
        <v>394.2</v>
      </c>
      <c r="H29" s="19"/>
    </row>
    <row r="30" spans="1:8" s="14" customFormat="1" x14ac:dyDescent="0.25">
      <c r="A30" s="10" t="s">
        <v>27</v>
      </c>
      <c r="B30" s="11"/>
      <c r="C30" s="12"/>
      <c r="D30" s="12"/>
      <c r="E30" s="13">
        <f>SUM(E22:E29)</f>
        <v>59983.66599999999</v>
      </c>
    </row>
    <row r="32" spans="1:8" ht="28.5" customHeight="1" x14ac:dyDescent="0.25">
      <c r="A32" s="48" t="s">
        <v>59</v>
      </c>
      <c r="B32" s="48"/>
      <c r="C32" s="48"/>
      <c r="D32" s="48"/>
      <c r="E32" s="48"/>
    </row>
    <row r="33" spans="1:5" ht="30" customHeight="1" x14ac:dyDescent="0.25">
      <c r="A33" s="48" t="s">
        <v>21</v>
      </c>
      <c r="B33" s="48"/>
      <c r="C33" s="48"/>
      <c r="D33" s="48"/>
      <c r="E33" s="48"/>
    </row>
    <row r="34" spans="1:5" ht="13.95" customHeight="1" x14ac:dyDescent="0.25">
      <c r="A34" s="48" t="s">
        <v>20</v>
      </c>
      <c r="B34" s="48"/>
      <c r="C34" s="48"/>
      <c r="D34" s="48"/>
      <c r="E34" s="48"/>
    </row>
    <row r="35" spans="1:5" ht="31.5" customHeight="1" x14ac:dyDescent="0.25">
      <c r="A35" s="48" t="s">
        <v>32</v>
      </c>
      <c r="B35" s="48"/>
      <c r="C35" s="48"/>
      <c r="D35" s="48"/>
      <c r="E35" s="48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49" t="s">
        <v>5</v>
      </c>
      <c r="B37" s="49"/>
      <c r="C37" s="49"/>
      <c r="D37" s="49"/>
      <c r="E37" s="49"/>
    </row>
    <row r="38" spans="1:5" x14ac:dyDescent="0.25">
      <c r="A38" s="48" t="s">
        <v>18</v>
      </c>
      <c r="B38" s="48"/>
      <c r="C38" s="48"/>
      <c r="D38" s="48"/>
      <c r="E38" s="48"/>
    </row>
    <row r="39" spans="1:5" ht="13.95" customHeight="1" x14ac:dyDescent="0.25">
      <c r="A39" s="50" t="s">
        <v>31</v>
      </c>
      <c r="B39" s="50"/>
      <c r="C39" s="50"/>
      <c r="D39" s="50"/>
      <c r="E39" s="50"/>
    </row>
    <row r="40" spans="1:5" x14ac:dyDescent="0.25">
      <c r="B40" s="46" t="s">
        <v>19</v>
      </c>
      <c r="C40" s="46"/>
      <c r="D40" s="46"/>
      <c r="E40" s="6" t="s">
        <v>6</v>
      </c>
    </row>
    <row r="41" spans="1:5" x14ac:dyDescent="0.25">
      <c r="A41" s="24"/>
      <c r="B41" s="24"/>
      <c r="C41" s="24"/>
      <c r="D41" s="24"/>
      <c r="E41" s="24"/>
    </row>
    <row r="42" spans="1:5" ht="13.95" customHeight="1" x14ac:dyDescent="0.25">
      <c r="A42" s="50" t="s">
        <v>41</v>
      </c>
      <c r="B42" s="50"/>
      <c r="C42" s="50"/>
      <c r="D42" s="50"/>
      <c r="E42" s="50"/>
    </row>
    <row r="43" spans="1:5" x14ac:dyDescent="0.25">
      <c r="B43" s="46" t="s">
        <v>19</v>
      </c>
      <c r="C43" s="46"/>
      <c r="D43" s="46"/>
      <c r="E43" s="6" t="s">
        <v>6</v>
      </c>
    </row>
    <row r="45" spans="1:5" x14ac:dyDescent="0.25">
      <c r="A45" s="2" t="s">
        <v>39</v>
      </c>
    </row>
    <row r="46" spans="1:5" x14ac:dyDescent="0.25">
      <c r="A46" s="14" t="s">
        <v>34</v>
      </c>
    </row>
    <row r="47" spans="1:5" x14ac:dyDescent="0.25">
      <c r="A47" s="2" t="s">
        <v>43</v>
      </c>
      <c r="B47" s="17">
        <v>-22412.63</v>
      </c>
    </row>
    <row r="48" spans="1:5" ht="15.6" x14ac:dyDescent="0.3">
      <c r="A48" s="15" t="s">
        <v>60</v>
      </c>
      <c r="B48" s="18"/>
    </row>
    <row r="49" spans="1:6" x14ac:dyDescent="0.25">
      <c r="A49" s="2" t="s">
        <v>35</v>
      </c>
      <c r="B49" s="18">
        <v>49979.39</v>
      </c>
    </row>
    <row r="50" spans="1:6" x14ac:dyDescent="0.25">
      <c r="A50" s="2" t="s">
        <v>46</v>
      </c>
      <c r="B50" s="26">
        <f>2*100</f>
        <v>200</v>
      </c>
    </row>
    <row r="51" spans="1:6" ht="27.6" x14ac:dyDescent="0.25">
      <c r="A51" s="23" t="s">
        <v>40</v>
      </c>
      <c r="B51" s="18">
        <f>E30</f>
        <v>59983.66599999999</v>
      </c>
      <c r="F51" s="22"/>
    </row>
    <row r="52" spans="1:6" x14ac:dyDescent="0.25">
      <c r="A52" s="16" t="s">
        <v>36</v>
      </c>
      <c r="B52" s="17">
        <f>B47+B49+B50-B51</f>
        <v>-32216.905999999992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H33" sqref="H3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4.88671875" style="2" customWidth="1"/>
    <col min="5" max="5" width="14.109375" style="2" customWidth="1"/>
    <col min="6" max="6" width="10.66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0.75" customHeight="1" x14ac:dyDescent="0.3">
      <c r="A2" s="57" t="s">
        <v>12</v>
      </c>
      <c r="B2" s="58"/>
      <c r="C2" s="58"/>
      <c r="D2" s="58"/>
      <c r="E2" s="58"/>
    </row>
    <row r="3" spans="1:5" x14ac:dyDescent="0.25">
      <c r="A3" s="60" t="s">
        <v>61</v>
      </c>
      <c r="B3" s="60"/>
      <c r="C3" s="60"/>
      <c r="D3" s="60"/>
      <c r="E3" s="60"/>
    </row>
    <row r="4" spans="1:5" s="1" customFormat="1" ht="15.6" customHeight="1" x14ac:dyDescent="0.3">
      <c r="A4" s="38" t="s">
        <v>13</v>
      </c>
      <c r="B4" s="4"/>
      <c r="C4" s="4"/>
      <c r="D4" s="4"/>
      <c r="E4" s="39" t="s">
        <v>62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33</v>
      </c>
      <c r="B9" s="48"/>
      <c r="C9" s="48"/>
      <c r="D9" s="48"/>
      <c r="E9" s="48"/>
    </row>
    <row r="10" spans="1:5" ht="25.95" customHeight="1" x14ac:dyDescent="0.25">
      <c r="A10" s="52" t="s">
        <v>14</v>
      </c>
      <c r="B10" s="53"/>
      <c r="C10" s="53"/>
      <c r="D10" s="53"/>
      <c r="E10" s="53"/>
    </row>
    <row r="11" spans="1:5" x14ac:dyDescent="0.25">
      <c r="A11" s="48" t="s">
        <v>38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23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8" ht="31.5" customHeight="1" x14ac:dyDescent="0.25">
      <c r="A17" s="48" t="s">
        <v>17</v>
      </c>
      <c r="B17" s="48"/>
      <c r="C17" s="48"/>
      <c r="D17" s="48"/>
      <c r="E17" s="48"/>
    </row>
    <row r="18" spans="1:8" ht="55.2" customHeight="1" x14ac:dyDescent="0.25">
      <c r="A18" s="48" t="s">
        <v>37</v>
      </c>
      <c r="B18" s="48"/>
      <c r="C18" s="48"/>
      <c r="D18" s="48"/>
      <c r="E18" s="48"/>
    </row>
    <row r="19" spans="1:8" ht="33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1234.4000000000001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f>11.92</f>
        <v>11.92</v>
      </c>
      <c r="E22" s="8">
        <f>D22*F20*G20</f>
        <v>44142.144</v>
      </c>
      <c r="H22" s="19"/>
    </row>
    <row r="23" spans="1:8" ht="69" x14ac:dyDescent="0.25">
      <c r="A23" s="7" t="s">
        <v>63</v>
      </c>
      <c r="B23" s="9" t="s">
        <v>64</v>
      </c>
      <c r="C23" s="3" t="s">
        <v>4</v>
      </c>
      <c r="D23" s="3"/>
      <c r="E23" s="8">
        <f>1226.1*3</f>
        <v>3678.2999999999997</v>
      </c>
      <c r="H23" s="19"/>
    </row>
    <row r="24" spans="1:8" ht="27.6" x14ac:dyDescent="0.25">
      <c r="A24" s="7" t="s">
        <v>49</v>
      </c>
      <c r="B24" s="9" t="s">
        <v>50</v>
      </c>
      <c r="C24" s="3" t="s">
        <v>30</v>
      </c>
      <c r="D24" s="3">
        <v>0.41</v>
      </c>
      <c r="E24" s="8">
        <f>D24*F20*G20</f>
        <v>1518.3119999999999</v>
      </c>
      <c r="H24" s="19"/>
    </row>
    <row r="25" spans="1:8" x14ac:dyDescent="0.25">
      <c r="A25" s="7" t="s">
        <v>42</v>
      </c>
      <c r="B25" s="9" t="s">
        <v>24</v>
      </c>
      <c r="C25" s="3" t="s">
        <v>4</v>
      </c>
      <c r="D25" s="3">
        <v>3.3</v>
      </c>
      <c r="E25" s="8">
        <f>D25*F20*G20</f>
        <v>12220.56</v>
      </c>
      <c r="H25" s="19"/>
    </row>
    <row r="26" spans="1:8" ht="15.6" x14ac:dyDescent="0.25">
      <c r="A26" s="7" t="s">
        <v>28</v>
      </c>
      <c r="B26" s="9" t="s">
        <v>64</v>
      </c>
      <c r="C26" s="3" t="s">
        <v>30</v>
      </c>
      <c r="D26" s="21"/>
      <c r="E26" s="8">
        <v>4036.14</v>
      </c>
      <c r="H26" s="19"/>
    </row>
    <row r="27" spans="1:8" x14ac:dyDescent="0.25">
      <c r="A27" s="32" t="s">
        <v>65</v>
      </c>
      <c r="B27" s="9" t="s">
        <v>66</v>
      </c>
      <c r="C27" s="3" t="s">
        <v>58</v>
      </c>
      <c r="D27" s="33">
        <v>16</v>
      </c>
      <c r="E27" s="8">
        <f>D27*197.1</f>
        <v>3153.6</v>
      </c>
      <c r="H27" s="19"/>
    </row>
    <row r="28" spans="1:8" s="14" customFormat="1" x14ac:dyDescent="0.25">
      <c r="A28" s="10" t="s">
        <v>27</v>
      </c>
      <c r="B28" s="11"/>
      <c r="C28" s="12"/>
      <c r="D28" s="12"/>
      <c r="E28" s="13">
        <f>SUM(E22:E27)</f>
        <v>68749.056000000011</v>
      </c>
    </row>
    <row r="30" spans="1:8" ht="28.5" customHeight="1" x14ac:dyDescent="0.25">
      <c r="A30" s="48" t="s">
        <v>67</v>
      </c>
      <c r="B30" s="48"/>
      <c r="C30" s="48"/>
      <c r="D30" s="48"/>
      <c r="E30" s="48"/>
    </row>
    <row r="31" spans="1:8" ht="30" customHeight="1" x14ac:dyDescent="0.25">
      <c r="A31" s="48" t="s">
        <v>21</v>
      </c>
      <c r="B31" s="48"/>
      <c r="C31" s="48"/>
      <c r="D31" s="48"/>
      <c r="E31" s="48"/>
    </row>
    <row r="32" spans="1:8" ht="13.95" customHeight="1" x14ac:dyDescent="0.25">
      <c r="A32" s="48" t="s">
        <v>20</v>
      </c>
      <c r="B32" s="48"/>
      <c r="C32" s="48"/>
      <c r="D32" s="48"/>
      <c r="E32" s="48"/>
    </row>
    <row r="33" spans="1:5" ht="31.5" customHeight="1" x14ac:dyDescent="0.25">
      <c r="A33" s="48" t="s">
        <v>32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49" t="s">
        <v>5</v>
      </c>
      <c r="B35" s="49"/>
      <c r="C35" s="49"/>
      <c r="D35" s="49"/>
      <c r="E35" s="49"/>
    </row>
    <row r="36" spans="1:5" x14ac:dyDescent="0.25">
      <c r="A36" s="48" t="s">
        <v>18</v>
      </c>
      <c r="B36" s="48"/>
      <c r="C36" s="48"/>
      <c r="D36" s="48"/>
      <c r="E36" s="48"/>
    </row>
    <row r="37" spans="1:5" ht="13.95" customHeight="1" x14ac:dyDescent="0.25">
      <c r="A37" s="50" t="s">
        <v>31</v>
      </c>
      <c r="B37" s="50"/>
      <c r="C37" s="50"/>
      <c r="D37" s="50"/>
      <c r="E37" s="50"/>
    </row>
    <row r="38" spans="1:5" x14ac:dyDescent="0.25">
      <c r="B38" s="46" t="s">
        <v>19</v>
      </c>
      <c r="C38" s="46"/>
      <c r="D38" s="46"/>
      <c r="E38" s="6" t="s">
        <v>6</v>
      </c>
    </row>
    <row r="39" spans="1:5" x14ac:dyDescent="0.25">
      <c r="A39" s="30"/>
      <c r="B39" s="30"/>
      <c r="C39" s="30"/>
      <c r="D39" s="30"/>
      <c r="E39" s="30"/>
    </row>
    <row r="40" spans="1:5" ht="13.95" customHeight="1" x14ac:dyDescent="0.25">
      <c r="A40" s="50" t="s">
        <v>41</v>
      </c>
      <c r="B40" s="50"/>
      <c r="C40" s="50"/>
      <c r="D40" s="50"/>
      <c r="E40" s="50"/>
    </row>
    <row r="41" spans="1:5" x14ac:dyDescent="0.25">
      <c r="B41" s="46" t="s">
        <v>19</v>
      </c>
      <c r="C41" s="46"/>
      <c r="D41" s="46"/>
      <c r="E41" s="6" t="s">
        <v>6</v>
      </c>
    </row>
    <row r="43" spans="1:5" x14ac:dyDescent="0.25">
      <c r="A43" s="2" t="s">
        <v>39</v>
      </c>
    </row>
    <row r="44" spans="1:5" x14ac:dyDescent="0.25">
      <c r="A44" s="14" t="s">
        <v>34</v>
      </c>
    </row>
    <row r="45" spans="1:5" x14ac:dyDescent="0.25">
      <c r="A45" s="2" t="s">
        <v>43</v>
      </c>
      <c r="B45" s="17">
        <f>'1кв'!B52</f>
        <v>-32216.905999999992</v>
      </c>
    </row>
    <row r="46" spans="1:5" ht="15.6" x14ac:dyDescent="0.3">
      <c r="A46" s="15" t="s">
        <v>68</v>
      </c>
      <c r="B46" s="18"/>
    </row>
    <row r="47" spans="1:5" x14ac:dyDescent="0.25">
      <c r="A47" s="2" t="s">
        <v>35</v>
      </c>
      <c r="B47" s="18">
        <v>57932.56</v>
      </c>
    </row>
    <row r="48" spans="1:5" x14ac:dyDescent="0.25">
      <c r="A48" s="2" t="s">
        <v>46</v>
      </c>
      <c r="B48" s="26">
        <f>3*100</f>
        <v>300</v>
      </c>
    </row>
    <row r="49" spans="1:6" ht="27.6" x14ac:dyDescent="0.25">
      <c r="A49" s="29" t="s">
        <v>40</v>
      </c>
      <c r="B49" s="18">
        <f>E28</f>
        <v>68749.056000000011</v>
      </c>
      <c r="F49" s="22"/>
    </row>
    <row r="50" spans="1:6" x14ac:dyDescent="0.25">
      <c r="A50" s="16" t="s">
        <v>36</v>
      </c>
      <c r="B50" s="17">
        <f>B45+B47+B48-B49</f>
        <v>-42733.402000000002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Normal="100" zoomScaleSheetLayoutView="100" workbookViewId="0">
      <selection activeCell="E27" sqref="E27: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4.88671875" style="2" customWidth="1"/>
    <col min="5" max="5" width="14.109375" style="2" customWidth="1"/>
    <col min="6" max="6" width="10.66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0.75" customHeight="1" x14ac:dyDescent="0.3">
      <c r="A2" s="57" t="s">
        <v>12</v>
      </c>
      <c r="B2" s="58"/>
      <c r="C2" s="58"/>
      <c r="D2" s="58"/>
      <c r="E2" s="58"/>
    </row>
    <row r="3" spans="1:5" x14ac:dyDescent="0.25">
      <c r="A3" s="60" t="s">
        <v>69</v>
      </c>
      <c r="B3" s="60"/>
      <c r="C3" s="60"/>
      <c r="D3" s="60"/>
      <c r="E3" s="60"/>
    </row>
    <row r="4" spans="1:5" s="1" customFormat="1" ht="15.6" customHeight="1" x14ac:dyDescent="0.3">
      <c r="A4" s="38" t="s">
        <v>13</v>
      </c>
      <c r="B4" s="4"/>
      <c r="C4" s="4"/>
      <c r="D4" s="4"/>
      <c r="E4" s="39" t="s">
        <v>70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33</v>
      </c>
      <c r="B9" s="48"/>
      <c r="C9" s="48"/>
      <c r="D9" s="48"/>
      <c r="E9" s="48"/>
    </row>
    <row r="10" spans="1:5" ht="25.95" customHeight="1" x14ac:dyDescent="0.25">
      <c r="A10" s="52" t="s">
        <v>14</v>
      </c>
      <c r="B10" s="53"/>
      <c r="C10" s="53"/>
      <c r="D10" s="53"/>
      <c r="E10" s="53"/>
    </row>
    <row r="11" spans="1:5" x14ac:dyDescent="0.25">
      <c r="A11" s="48" t="s">
        <v>38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23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8" ht="31.5" customHeight="1" x14ac:dyDescent="0.25">
      <c r="A17" s="48" t="s">
        <v>17</v>
      </c>
      <c r="B17" s="48"/>
      <c r="C17" s="48"/>
      <c r="D17" s="48"/>
      <c r="E17" s="48"/>
    </row>
    <row r="18" spans="1:8" ht="55.2" customHeight="1" x14ac:dyDescent="0.25">
      <c r="A18" s="48" t="s">
        <v>37</v>
      </c>
      <c r="B18" s="48"/>
      <c r="C18" s="48"/>
      <c r="D18" s="48"/>
      <c r="E18" s="48"/>
    </row>
    <row r="19" spans="1:8" ht="33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1234.4000000000001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v>13.12</v>
      </c>
      <c r="E22" s="8">
        <f>D22*F20*G20</f>
        <v>48585.983999999997</v>
      </c>
      <c r="H22" s="19"/>
    </row>
    <row r="23" spans="1:8" ht="69" x14ac:dyDescent="0.25">
      <c r="A23" s="7" t="s">
        <v>63</v>
      </c>
      <c r="B23" s="9" t="s">
        <v>71</v>
      </c>
      <c r="C23" s="3" t="s">
        <v>4</v>
      </c>
      <c r="D23" s="3"/>
      <c r="E23" s="8">
        <f>1226.1*3</f>
        <v>3678.2999999999997</v>
      </c>
      <c r="H23" s="19"/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12701.976000000001</v>
      </c>
      <c r="H24" s="19"/>
    </row>
    <row r="25" spans="1:8" x14ac:dyDescent="0.25">
      <c r="A25" s="7" t="s">
        <v>72</v>
      </c>
      <c r="B25" s="9" t="s">
        <v>71</v>
      </c>
      <c r="C25" s="3" t="s">
        <v>4</v>
      </c>
      <c r="D25" s="3"/>
      <c r="E25" s="8">
        <v>538.28</v>
      </c>
      <c r="H25" s="19"/>
    </row>
    <row r="26" spans="1:8" ht="15.6" x14ac:dyDescent="0.25">
      <c r="A26" s="7" t="s">
        <v>28</v>
      </c>
      <c r="B26" s="9" t="s">
        <v>71</v>
      </c>
      <c r="C26" s="3" t="s">
        <v>30</v>
      </c>
      <c r="D26" s="21"/>
      <c r="E26" s="8">
        <v>153.57</v>
      </c>
      <c r="H26" s="19"/>
    </row>
    <row r="27" spans="1:8" ht="15.6" x14ac:dyDescent="0.25">
      <c r="A27" s="43" t="s">
        <v>73</v>
      </c>
      <c r="B27" s="9" t="s">
        <v>71</v>
      </c>
      <c r="C27" s="3" t="s">
        <v>30</v>
      </c>
      <c r="D27" s="21"/>
      <c r="E27" s="8">
        <v>10896.8</v>
      </c>
      <c r="H27" s="19"/>
    </row>
    <row r="28" spans="1:8" ht="27.6" x14ac:dyDescent="0.25">
      <c r="A28" s="7" t="s">
        <v>76</v>
      </c>
      <c r="B28" s="9" t="s">
        <v>75</v>
      </c>
      <c r="C28" s="3" t="s">
        <v>30</v>
      </c>
      <c r="D28" s="21"/>
      <c r="E28" s="8">
        <v>18000</v>
      </c>
      <c r="H28" s="19"/>
    </row>
    <row r="29" spans="1:8" x14ac:dyDescent="0.25">
      <c r="A29" s="44" t="s">
        <v>74</v>
      </c>
      <c r="B29" s="9" t="s">
        <v>75</v>
      </c>
      <c r="C29" s="3" t="s">
        <v>58</v>
      </c>
      <c r="D29" s="45">
        <v>2</v>
      </c>
      <c r="E29" s="8">
        <f>D29*206.95</f>
        <v>413.9</v>
      </c>
      <c r="H29" s="19"/>
    </row>
    <row r="30" spans="1:8" s="14" customFormat="1" x14ac:dyDescent="0.25">
      <c r="A30" s="10" t="s">
        <v>27</v>
      </c>
      <c r="B30" s="11"/>
      <c r="C30" s="12"/>
      <c r="D30" s="12"/>
      <c r="E30" s="13">
        <f>SUM(E22:E29)</f>
        <v>94968.81</v>
      </c>
    </row>
    <row r="32" spans="1:8" ht="28.5" customHeight="1" x14ac:dyDescent="0.25">
      <c r="A32" s="48" t="s">
        <v>77</v>
      </c>
      <c r="B32" s="48"/>
      <c r="C32" s="48"/>
      <c r="D32" s="48"/>
      <c r="E32" s="48"/>
    </row>
    <row r="33" spans="1:5" ht="30" customHeight="1" x14ac:dyDescent="0.25">
      <c r="A33" s="48" t="s">
        <v>21</v>
      </c>
      <c r="B33" s="48"/>
      <c r="C33" s="48"/>
      <c r="D33" s="48"/>
      <c r="E33" s="48"/>
    </row>
    <row r="34" spans="1:5" ht="13.95" customHeight="1" x14ac:dyDescent="0.25">
      <c r="A34" s="48" t="s">
        <v>20</v>
      </c>
      <c r="B34" s="48"/>
      <c r="C34" s="48"/>
      <c r="D34" s="48"/>
      <c r="E34" s="48"/>
    </row>
    <row r="35" spans="1:5" ht="31.5" customHeight="1" x14ac:dyDescent="0.25">
      <c r="A35" s="48" t="s">
        <v>32</v>
      </c>
      <c r="B35" s="48"/>
      <c r="C35" s="48"/>
      <c r="D35" s="48"/>
      <c r="E35" s="48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49" t="s">
        <v>5</v>
      </c>
      <c r="B37" s="49"/>
      <c r="C37" s="49"/>
      <c r="D37" s="49"/>
      <c r="E37" s="49"/>
    </row>
    <row r="38" spans="1:5" x14ac:dyDescent="0.25">
      <c r="A38" s="48" t="s">
        <v>18</v>
      </c>
      <c r="B38" s="48"/>
      <c r="C38" s="48"/>
      <c r="D38" s="48"/>
      <c r="E38" s="48"/>
    </row>
    <row r="39" spans="1:5" ht="13.95" customHeight="1" x14ac:dyDescent="0.25">
      <c r="A39" s="50" t="s">
        <v>31</v>
      </c>
      <c r="B39" s="50"/>
      <c r="C39" s="50"/>
      <c r="D39" s="50"/>
      <c r="E39" s="50"/>
    </row>
    <row r="40" spans="1:5" x14ac:dyDescent="0.25">
      <c r="B40" s="46" t="s">
        <v>19</v>
      </c>
      <c r="C40" s="46"/>
      <c r="D40" s="46"/>
      <c r="E40" s="6" t="s">
        <v>6</v>
      </c>
    </row>
    <row r="41" spans="1:5" x14ac:dyDescent="0.25">
      <c r="A41" s="36"/>
      <c r="B41" s="36"/>
      <c r="C41" s="36"/>
      <c r="D41" s="36"/>
      <c r="E41" s="36"/>
    </row>
    <row r="42" spans="1:5" ht="13.95" customHeight="1" x14ac:dyDescent="0.25">
      <c r="A42" s="50" t="s">
        <v>41</v>
      </c>
      <c r="B42" s="50"/>
      <c r="C42" s="50"/>
      <c r="D42" s="50"/>
      <c r="E42" s="50"/>
    </row>
    <row r="43" spans="1:5" x14ac:dyDescent="0.25">
      <c r="B43" s="46" t="s">
        <v>19</v>
      </c>
      <c r="C43" s="46"/>
      <c r="D43" s="46"/>
      <c r="E43" s="6" t="s">
        <v>6</v>
      </c>
    </row>
    <row r="45" spans="1:5" x14ac:dyDescent="0.25">
      <c r="A45" s="2" t="s">
        <v>39</v>
      </c>
    </row>
    <row r="46" spans="1:5" x14ac:dyDescent="0.25">
      <c r="A46" s="14" t="s">
        <v>34</v>
      </c>
    </row>
    <row r="47" spans="1:5" x14ac:dyDescent="0.25">
      <c r="A47" s="2" t="s">
        <v>43</v>
      </c>
      <c r="B47" s="17">
        <f>'2кв'!B50</f>
        <v>-42733.402000000002</v>
      </c>
    </row>
    <row r="48" spans="1:5" ht="15.6" x14ac:dyDescent="0.3">
      <c r="A48" s="15" t="s">
        <v>78</v>
      </c>
      <c r="B48" s="18"/>
    </row>
    <row r="49" spans="1:6" x14ac:dyDescent="0.25">
      <c r="A49" s="2" t="s">
        <v>35</v>
      </c>
      <c r="B49" s="18">
        <v>62197.7</v>
      </c>
    </row>
    <row r="50" spans="1:6" x14ac:dyDescent="0.25">
      <c r="A50" s="2" t="s">
        <v>46</v>
      </c>
      <c r="B50" s="26">
        <f>3*100</f>
        <v>300</v>
      </c>
    </row>
    <row r="51" spans="1:6" ht="27.6" x14ac:dyDescent="0.25">
      <c r="A51" s="35" t="s">
        <v>40</v>
      </c>
      <c r="B51" s="18">
        <f>E30</f>
        <v>94968.81</v>
      </c>
      <c r="F51" s="22"/>
    </row>
    <row r="52" spans="1:6" x14ac:dyDescent="0.25">
      <c r="A52" s="16" t="s">
        <v>36</v>
      </c>
      <c r="B52" s="17">
        <f>B47+B49+B50-B51</f>
        <v>-75204.512000000002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38:E38"/>
    <mergeCell ref="A39:E39"/>
    <mergeCell ref="B40:D40"/>
    <mergeCell ref="A42:E42"/>
    <mergeCell ref="B43:D43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25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4.88671875" style="2" customWidth="1"/>
    <col min="5" max="5" width="14.109375" style="2" customWidth="1"/>
    <col min="6" max="6" width="10.66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0.75" customHeight="1" x14ac:dyDescent="0.3">
      <c r="A2" s="57" t="s">
        <v>12</v>
      </c>
      <c r="B2" s="58"/>
      <c r="C2" s="58"/>
      <c r="D2" s="58"/>
      <c r="E2" s="58"/>
    </row>
    <row r="3" spans="1:5" x14ac:dyDescent="0.25">
      <c r="A3" s="60" t="s">
        <v>79</v>
      </c>
      <c r="B3" s="60"/>
      <c r="C3" s="60"/>
      <c r="D3" s="60"/>
      <c r="E3" s="60"/>
    </row>
    <row r="4" spans="1:5" s="1" customFormat="1" ht="15.6" customHeight="1" x14ac:dyDescent="0.3">
      <c r="A4" s="38" t="s">
        <v>13</v>
      </c>
      <c r="B4" s="4"/>
      <c r="C4" s="4"/>
      <c r="D4" s="4"/>
      <c r="E4" s="39" t="s">
        <v>80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33</v>
      </c>
      <c r="B9" s="48"/>
      <c r="C9" s="48"/>
      <c r="D9" s="48"/>
      <c r="E9" s="48"/>
    </row>
    <row r="10" spans="1:5" ht="25.95" customHeight="1" x14ac:dyDescent="0.25">
      <c r="A10" s="52" t="s">
        <v>14</v>
      </c>
      <c r="B10" s="53"/>
      <c r="C10" s="53"/>
      <c r="D10" s="53"/>
      <c r="E10" s="53"/>
    </row>
    <row r="11" spans="1:5" x14ac:dyDescent="0.25">
      <c r="A11" s="48" t="s">
        <v>38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23</v>
      </c>
      <c r="B15" s="48"/>
      <c r="C15" s="48"/>
      <c r="D15" s="48"/>
      <c r="E15" s="48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8" ht="31.5" customHeight="1" x14ac:dyDescent="0.25">
      <c r="A17" s="48" t="s">
        <v>17</v>
      </c>
      <c r="B17" s="48"/>
      <c r="C17" s="48"/>
      <c r="D17" s="48"/>
      <c r="E17" s="48"/>
    </row>
    <row r="18" spans="1:8" ht="55.2" customHeight="1" x14ac:dyDescent="0.25">
      <c r="A18" s="48" t="s">
        <v>37</v>
      </c>
      <c r="B18" s="48"/>
      <c r="C18" s="48"/>
      <c r="D18" s="48"/>
      <c r="E18" s="48"/>
    </row>
    <row r="19" spans="1:8" ht="33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1234.4000000000001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v>13.12</v>
      </c>
      <c r="E22" s="8">
        <f>D22*F20*G20</f>
        <v>48585.983999999997</v>
      </c>
      <c r="H22" s="19"/>
    </row>
    <row r="23" spans="1:8" ht="69" x14ac:dyDescent="0.25">
      <c r="A23" s="7" t="s">
        <v>63</v>
      </c>
      <c r="B23" s="9" t="s">
        <v>81</v>
      </c>
      <c r="C23" s="3" t="s">
        <v>4</v>
      </c>
      <c r="D23" s="3"/>
      <c r="E23" s="8">
        <f>1226.1*3</f>
        <v>3678.2999999999997</v>
      </c>
      <c r="H23" s="19"/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12701.976000000001</v>
      </c>
      <c r="H24" s="19"/>
    </row>
    <row r="25" spans="1:8" x14ac:dyDescent="0.25">
      <c r="A25" s="7" t="s">
        <v>72</v>
      </c>
      <c r="B25" s="9" t="s">
        <v>81</v>
      </c>
      <c r="C25" s="3" t="s">
        <v>4</v>
      </c>
      <c r="D25" s="3"/>
      <c r="E25" s="8">
        <v>0</v>
      </c>
      <c r="H25" s="19"/>
    </row>
    <row r="26" spans="1:8" ht="15.6" x14ac:dyDescent="0.25">
      <c r="A26" s="7" t="s">
        <v>28</v>
      </c>
      <c r="B26" s="9" t="s">
        <v>81</v>
      </c>
      <c r="C26" s="3" t="s">
        <v>30</v>
      </c>
      <c r="D26" s="21"/>
      <c r="E26" s="83">
        <v>-153.9</v>
      </c>
      <c r="H26" s="19"/>
    </row>
    <row r="27" spans="1:8" ht="15.6" x14ac:dyDescent="0.25">
      <c r="A27" s="32" t="s">
        <v>82</v>
      </c>
      <c r="B27" s="9" t="s">
        <v>83</v>
      </c>
      <c r="C27" s="3" t="s">
        <v>30</v>
      </c>
      <c r="D27" s="21">
        <v>2</v>
      </c>
      <c r="E27" s="8">
        <f>D27*206.95</f>
        <v>413.9</v>
      </c>
      <c r="H27" s="19"/>
    </row>
    <row r="28" spans="1:8" s="14" customFormat="1" x14ac:dyDescent="0.25">
      <c r="A28" s="10" t="s">
        <v>27</v>
      </c>
      <c r="B28" s="11"/>
      <c r="C28" s="12"/>
      <c r="D28" s="12"/>
      <c r="E28" s="13">
        <f>SUM(E22:E27)</f>
        <v>65226.26</v>
      </c>
    </row>
    <row r="30" spans="1:8" ht="28.5" customHeight="1" x14ac:dyDescent="0.25">
      <c r="A30" s="61" t="s">
        <v>107</v>
      </c>
      <c r="B30" s="61"/>
      <c r="C30" s="61"/>
      <c r="D30" s="61"/>
      <c r="E30" s="61"/>
    </row>
    <row r="31" spans="1:8" ht="30" customHeight="1" x14ac:dyDescent="0.25">
      <c r="A31" s="48" t="s">
        <v>21</v>
      </c>
      <c r="B31" s="48"/>
      <c r="C31" s="48"/>
      <c r="D31" s="48"/>
      <c r="E31" s="48"/>
    </row>
    <row r="32" spans="1:8" ht="13.95" customHeight="1" x14ac:dyDescent="0.25">
      <c r="A32" s="48" t="s">
        <v>20</v>
      </c>
      <c r="B32" s="48"/>
      <c r="C32" s="48"/>
      <c r="D32" s="48"/>
      <c r="E32" s="48"/>
    </row>
    <row r="33" spans="1:5" ht="31.5" customHeight="1" x14ac:dyDescent="0.25">
      <c r="A33" s="48" t="s">
        <v>32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49" t="s">
        <v>5</v>
      </c>
      <c r="B35" s="49"/>
      <c r="C35" s="49"/>
      <c r="D35" s="49"/>
      <c r="E35" s="49"/>
    </row>
    <row r="36" spans="1:5" x14ac:dyDescent="0.25">
      <c r="A36" s="48" t="s">
        <v>18</v>
      </c>
      <c r="B36" s="48"/>
      <c r="C36" s="48"/>
      <c r="D36" s="48"/>
      <c r="E36" s="48"/>
    </row>
    <row r="37" spans="1:5" ht="13.95" customHeight="1" x14ac:dyDescent="0.25">
      <c r="A37" s="50" t="s">
        <v>31</v>
      </c>
      <c r="B37" s="50"/>
      <c r="C37" s="50"/>
      <c r="D37" s="50"/>
      <c r="E37" s="50"/>
    </row>
    <row r="38" spans="1:5" x14ac:dyDescent="0.25">
      <c r="B38" s="46" t="s">
        <v>19</v>
      </c>
      <c r="C38" s="46"/>
      <c r="D38" s="46"/>
      <c r="E38" s="6" t="s">
        <v>6</v>
      </c>
    </row>
    <row r="39" spans="1:5" x14ac:dyDescent="0.25">
      <c r="A39" s="41"/>
      <c r="B39" s="41"/>
      <c r="C39" s="41"/>
      <c r="D39" s="41"/>
      <c r="E39" s="41"/>
    </row>
    <row r="40" spans="1:5" ht="13.95" customHeight="1" x14ac:dyDescent="0.25">
      <c r="A40" s="50" t="s">
        <v>41</v>
      </c>
      <c r="B40" s="50"/>
      <c r="C40" s="50"/>
      <c r="D40" s="50"/>
      <c r="E40" s="50"/>
    </row>
    <row r="41" spans="1:5" x14ac:dyDescent="0.25">
      <c r="B41" s="46" t="s">
        <v>19</v>
      </c>
      <c r="C41" s="46"/>
      <c r="D41" s="46"/>
      <c r="E41" s="6" t="s">
        <v>6</v>
      </c>
    </row>
    <row r="43" spans="1:5" x14ac:dyDescent="0.25">
      <c r="A43" s="2" t="s">
        <v>39</v>
      </c>
    </row>
    <row r="44" spans="1:5" x14ac:dyDescent="0.25">
      <c r="A44" s="14" t="s">
        <v>34</v>
      </c>
    </row>
    <row r="45" spans="1:5" x14ac:dyDescent="0.25">
      <c r="A45" s="2" t="s">
        <v>43</v>
      </c>
      <c r="B45" s="17">
        <f>'3кв'!B52</f>
        <v>-75204.512000000002</v>
      </c>
    </row>
    <row r="46" spans="1:5" ht="15.6" x14ac:dyDescent="0.3">
      <c r="A46" s="15" t="s">
        <v>78</v>
      </c>
      <c r="B46" s="18"/>
    </row>
    <row r="47" spans="1:5" x14ac:dyDescent="0.25">
      <c r="A47" s="2" t="s">
        <v>35</v>
      </c>
      <c r="B47" s="18">
        <v>67232.27</v>
      </c>
    </row>
    <row r="48" spans="1:5" x14ac:dyDescent="0.25">
      <c r="A48" s="2" t="s">
        <v>46</v>
      </c>
      <c r="B48" s="26">
        <f>3*100</f>
        <v>300</v>
      </c>
    </row>
    <row r="49" spans="1:6" ht="27.6" x14ac:dyDescent="0.25">
      <c r="A49" s="40" t="s">
        <v>40</v>
      </c>
      <c r="B49" s="18">
        <f>E28</f>
        <v>65226.26</v>
      </c>
      <c r="F49" s="22"/>
    </row>
    <row r="50" spans="1:6" x14ac:dyDescent="0.25">
      <c r="A50" s="16" t="s">
        <v>36</v>
      </c>
      <c r="B50" s="17">
        <f>B45+B47+B48-B49</f>
        <v>-72898.502000000008</v>
      </c>
    </row>
  </sheetData>
  <mergeCells count="29">
    <mergeCell ref="A36:E36"/>
    <mergeCell ref="A37:E37"/>
    <mergeCell ref="B38:D38"/>
    <mergeCell ref="A40:E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9" zoomScaleNormal="100" zoomScaleSheetLayoutView="100" workbookViewId="0">
      <selection activeCell="B34" sqref="B3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2" t="s">
        <v>84</v>
      </c>
      <c r="B1" s="62"/>
      <c r="C1" s="62"/>
      <c r="D1" s="63"/>
    </row>
    <row r="2" spans="1:5" ht="15.6" x14ac:dyDescent="0.3">
      <c r="A2" s="64" t="s">
        <v>85</v>
      </c>
      <c r="B2" s="64"/>
      <c r="C2" s="64"/>
      <c r="D2" s="1"/>
    </row>
    <row r="3" spans="1:5" ht="15.6" x14ac:dyDescent="0.3">
      <c r="A3" s="64" t="s">
        <v>86</v>
      </c>
      <c r="B3" s="64"/>
      <c r="C3" s="64"/>
      <c r="D3" s="1"/>
    </row>
    <row r="4" spans="1:5" ht="15.6" x14ac:dyDescent="0.3">
      <c r="A4" s="62" t="s">
        <v>103</v>
      </c>
      <c r="B4" s="62"/>
      <c r="C4" s="62"/>
      <c r="D4" s="63"/>
    </row>
    <row r="5" spans="1:5" ht="15.6" x14ac:dyDescent="0.3">
      <c r="A5" s="65"/>
      <c r="B5" s="65"/>
      <c r="C5" s="65"/>
      <c r="D5" s="1"/>
    </row>
    <row r="6" spans="1:5" ht="15.6" x14ac:dyDescent="0.3">
      <c r="A6" s="1"/>
      <c r="B6" s="66" t="s">
        <v>87</v>
      </c>
      <c r="C6" s="67">
        <f>'1кв'!B47</f>
        <v>-22412.63</v>
      </c>
      <c r="D6" s="68"/>
    </row>
    <row r="7" spans="1:5" ht="15.6" x14ac:dyDescent="0.3">
      <c r="A7" s="1"/>
      <c r="B7" s="66" t="s">
        <v>104</v>
      </c>
      <c r="C7" s="67"/>
      <c r="D7" s="68"/>
    </row>
    <row r="8" spans="1:5" ht="15.6" x14ac:dyDescent="0.3">
      <c r="A8" s="69" t="s">
        <v>88</v>
      </c>
      <c r="B8" s="66" t="s">
        <v>89</v>
      </c>
      <c r="C8" s="70">
        <f>'1кв'!B49+'2кв'!B47+'3кв'!B49+'4кв'!B47</f>
        <v>237341.91999999998</v>
      </c>
      <c r="D8" s="71"/>
    </row>
    <row r="9" spans="1:5" ht="15.6" x14ac:dyDescent="0.3">
      <c r="A9" s="69"/>
      <c r="B9" s="66" t="s">
        <v>90</v>
      </c>
      <c r="C9" s="70">
        <f>'1кв'!B50+'2кв'!B48+'3кв'!B50+'4кв'!B48</f>
        <v>1100</v>
      </c>
      <c r="D9" s="71"/>
    </row>
    <row r="10" spans="1:5" ht="15.6" x14ac:dyDescent="0.3">
      <c r="A10" s="27"/>
      <c r="B10" s="66" t="s">
        <v>91</v>
      </c>
      <c r="C10" s="72">
        <f>SUM(C8:C9)</f>
        <v>238441.91999999998</v>
      </c>
      <c r="D10" s="68"/>
    </row>
    <row r="11" spans="1:5" ht="15.6" x14ac:dyDescent="0.3">
      <c r="A11" s="1"/>
      <c r="B11" s="73"/>
      <c r="C11" s="73"/>
      <c r="D11" s="74"/>
    </row>
    <row r="12" spans="1:5" ht="15.6" x14ac:dyDescent="0.3">
      <c r="A12" s="1" t="s">
        <v>92</v>
      </c>
      <c r="B12" s="20" t="s">
        <v>93</v>
      </c>
      <c r="C12" s="75">
        <f>'1кв'!E22+'2кв'!E22+'3кв'!E22+'4кв'!E22</f>
        <v>185456.25599999999</v>
      </c>
      <c r="D12" s="74"/>
    </row>
    <row r="13" spans="1:5" ht="41.4" x14ac:dyDescent="0.3">
      <c r="A13" s="1"/>
      <c r="B13" s="7" t="s">
        <v>63</v>
      </c>
      <c r="C13" s="75">
        <f>'1кв'!E23+'2кв'!E23+'3кв'!E23+'4кв'!E23</f>
        <v>11294.82</v>
      </c>
      <c r="D13" s="74"/>
      <c r="E13" s="76"/>
    </row>
    <row r="14" spans="1:5" ht="15.6" x14ac:dyDescent="0.3">
      <c r="A14" s="1"/>
      <c r="B14" s="7" t="s">
        <v>105</v>
      </c>
      <c r="C14" s="75">
        <f>'1кв'!E24+'2кв'!E24</f>
        <v>3036.6239999999998</v>
      </c>
      <c r="D14" s="74"/>
      <c r="E14" s="76"/>
    </row>
    <row r="15" spans="1:5" ht="15.6" x14ac:dyDescent="0.3">
      <c r="A15" s="1"/>
      <c r="B15" s="7" t="s">
        <v>72</v>
      </c>
      <c r="C15" s="75">
        <f>'3кв'!E25+'4кв'!E25</f>
        <v>538.28</v>
      </c>
      <c r="D15" s="74"/>
      <c r="E15" s="76"/>
    </row>
    <row r="16" spans="1:5" ht="15.6" x14ac:dyDescent="0.3">
      <c r="B16" s="7" t="s">
        <v>42</v>
      </c>
      <c r="C16" s="75">
        <f>'1кв'!E25+'2кв'!E25+'3кв'!E24+'4кв'!E24</f>
        <v>49845.072</v>
      </c>
      <c r="D16" s="74"/>
    </row>
    <row r="17" spans="1:5" ht="15.6" x14ac:dyDescent="0.3">
      <c r="A17" s="1"/>
      <c r="B17" s="7" t="s">
        <v>28</v>
      </c>
      <c r="C17" s="75">
        <f>'1кв'!E26+'2кв'!E26+'3кв'!E26+'4кв'!E26</f>
        <v>4893.04</v>
      </c>
      <c r="D17" s="74"/>
    </row>
    <row r="18" spans="1:5" ht="15.6" x14ac:dyDescent="0.3">
      <c r="A18" s="1"/>
      <c r="B18" s="77" t="s">
        <v>106</v>
      </c>
      <c r="C18" s="78">
        <f>21*197.1+4*206.95</f>
        <v>4966.8999999999996</v>
      </c>
      <c r="D18" s="74"/>
    </row>
    <row r="19" spans="1:5" ht="15.6" x14ac:dyDescent="0.3">
      <c r="A19" s="1"/>
      <c r="B19" s="79" t="s">
        <v>94</v>
      </c>
      <c r="C19" s="78">
        <f>SUM(C20:C21)</f>
        <v>28896.799999999999</v>
      </c>
      <c r="D19" s="74"/>
    </row>
    <row r="20" spans="1:5" ht="15.6" x14ac:dyDescent="0.3">
      <c r="A20" s="1"/>
      <c r="B20" s="7" t="s">
        <v>73</v>
      </c>
      <c r="C20" s="8">
        <v>10896.8</v>
      </c>
      <c r="D20" s="74"/>
    </row>
    <row r="21" spans="1:5" ht="15.6" x14ac:dyDescent="0.3">
      <c r="A21" s="1"/>
      <c r="B21" s="7" t="s">
        <v>76</v>
      </c>
      <c r="C21" s="8">
        <v>18000</v>
      </c>
      <c r="D21" s="74"/>
    </row>
    <row r="22" spans="1:5" ht="15.6" x14ac:dyDescent="0.3">
      <c r="A22" s="1"/>
      <c r="B22" s="80" t="s">
        <v>95</v>
      </c>
      <c r="C22" s="81">
        <f>SUM(C12:C19)</f>
        <v>288927.79200000002</v>
      </c>
      <c r="D22" s="74"/>
      <c r="E22" s="76"/>
    </row>
    <row r="23" spans="1:5" ht="15.6" x14ac:dyDescent="0.3">
      <c r="A23" s="1"/>
      <c r="B23" s="82" t="s">
        <v>96</v>
      </c>
      <c r="C23" s="81">
        <f>C6+C10-C22</f>
        <v>-72898.502000000037</v>
      </c>
      <c r="D23" s="74"/>
    </row>
    <row r="24" spans="1:5" ht="15.6" x14ac:dyDescent="0.3">
      <c r="A24" s="1"/>
      <c r="B24" s="69"/>
      <c r="C24" s="69"/>
      <c r="D24" s="74"/>
    </row>
    <row r="25" spans="1:5" ht="15.6" x14ac:dyDescent="0.3">
      <c r="A25" s="1"/>
      <c r="B25" s="69"/>
      <c r="C25" s="69"/>
      <c r="D25" s="74"/>
    </row>
    <row r="26" spans="1:5" ht="15.6" x14ac:dyDescent="0.3">
      <c r="A26" s="1"/>
      <c r="B26" s="69"/>
      <c r="C26" s="69"/>
      <c r="D26" s="74"/>
    </row>
    <row r="27" spans="1:5" ht="15.6" x14ac:dyDescent="0.3">
      <c r="A27" s="69" t="s">
        <v>97</v>
      </c>
      <c r="C27" s="69"/>
      <c r="D27" s="74"/>
    </row>
    <row r="28" spans="1:5" ht="15.6" x14ac:dyDescent="0.3">
      <c r="A28" s="1"/>
      <c r="B28" s="69"/>
      <c r="C28" s="69"/>
      <c r="D28" s="74"/>
    </row>
    <row r="29" spans="1:5" ht="15.6" x14ac:dyDescent="0.3">
      <c r="A29" s="1"/>
      <c r="B29" s="69"/>
      <c r="C29" s="69"/>
      <c r="D29" s="74"/>
    </row>
    <row r="30" spans="1:5" ht="15.6" x14ac:dyDescent="0.3">
      <c r="A30" s="1" t="s">
        <v>98</v>
      </c>
      <c r="B30" s="69" t="s">
        <v>99</v>
      </c>
      <c r="C30" s="69"/>
      <c r="D30" s="74"/>
    </row>
    <row r="31" spans="1:5" ht="15.6" x14ac:dyDescent="0.3">
      <c r="A31" s="1"/>
      <c r="B31" s="69" t="s">
        <v>100</v>
      </c>
      <c r="C31" s="69"/>
      <c r="D31" s="74"/>
    </row>
    <row r="32" spans="1:5" ht="15.6" x14ac:dyDescent="0.3">
      <c r="A32" s="1"/>
      <c r="B32" s="69" t="s">
        <v>101</v>
      </c>
      <c r="C32" s="69"/>
      <c r="D32" s="74"/>
    </row>
    <row r="33" spans="1:4" ht="15.6" x14ac:dyDescent="0.3">
      <c r="A33" s="1"/>
      <c r="B33" s="69"/>
      <c r="C33" s="69"/>
      <c r="D33" s="74"/>
    </row>
    <row r="34" spans="1:4" ht="15.6" x14ac:dyDescent="0.3">
      <c r="A34" s="1"/>
      <c r="B34" s="69"/>
      <c r="C34" s="69"/>
      <c r="D34" s="74"/>
    </row>
    <row r="35" spans="1:4" ht="15.6" x14ac:dyDescent="0.3">
      <c r="A35" s="65" t="s">
        <v>102</v>
      </c>
      <c r="B35" s="65"/>
      <c r="C35" s="65"/>
      <c r="D35" s="74"/>
    </row>
    <row r="36" spans="1:4" ht="15.6" x14ac:dyDescent="0.3">
      <c r="A36" s="1"/>
      <c r="B36" s="69"/>
      <c r="C36" s="69"/>
      <c r="D36" s="74"/>
    </row>
    <row r="37" spans="1:4" ht="15.6" x14ac:dyDescent="0.3">
      <c r="A37" s="1"/>
      <c r="B37" s="69"/>
      <c r="C37" s="69"/>
      <c r="D37" s="74"/>
    </row>
    <row r="38" spans="1:4" ht="15.6" x14ac:dyDescent="0.3">
      <c r="A38" s="1"/>
      <c r="B38" s="69"/>
      <c r="C38" s="69"/>
      <c r="D38" s="74"/>
    </row>
    <row r="39" spans="1:4" ht="15.6" x14ac:dyDescent="0.3">
      <c r="A39" s="1"/>
      <c r="B39" s="69"/>
      <c r="C39" s="69"/>
      <c r="D39" s="74"/>
    </row>
  </sheetData>
  <mergeCells count="7">
    <mergeCell ref="A35:C35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2021-03-10T14:50:58Z</dcterms:modified>
</cp:coreProperties>
</file>