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EC1DC785-F49C-47CF-8450-C541E497B5A8}" xr6:coauthVersionLast="37" xr6:coauthVersionMax="37" xr10:uidLastSave="{00000000-0000-0000-0000-000000000000}"/>
  <bookViews>
    <workbookView xWindow="240" yWindow="105" windowWidth="14805" windowHeight="8010" activeTab="4" xr2:uid="{00000000-000D-0000-FFFF-FFFF00000000}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79021"/>
</workbook>
</file>

<file path=xl/calcChain.xml><?xml version="1.0" encoding="utf-8"?>
<calcChain xmlns="http://schemas.openxmlformats.org/spreadsheetml/2006/main">
  <c r="B44" i="17" l="1"/>
  <c r="C18" i="18"/>
  <c r="C15" i="18"/>
  <c r="C17" i="18"/>
  <c r="C16" i="18" s="1"/>
  <c r="C12" i="18"/>
  <c r="C13" i="18"/>
  <c r="C14" i="18"/>
  <c r="C11" i="18"/>
  <c r="C8" i="18"/>
  <c r="C9" i="18" s="1"/>
  <c r="C6" i="18"/>
  <c r="C19" i="18" l="1"/>
  <c r="E24" i="17"/>
  <c r="E23" i="17"/>
  <c r="E22" i="17"/>
  <c r="E27" i="17" s="1"/>
  <c r="B47" i="17" s="1"/>
  <c r="B48" i="17" l="1"/>
  <c r="E26" i="16"/>
  <c r="E24" i="16"/>
  <c r="E23" i="16"/>
  <c r="E22" i="16"/>
  <c r="E27" i="16" s="1"/>
  <c r="B47" i="16" l="1"/>
  <c r="E23" i="15" l="1"/>
  <c r="E24" i="15"/>
  <c r="D22" i="15"/>
  <c r="E22" i="15" s="1"/>
  <c r="E27" i="15" l="1"/>
  <c r="B47" i="15" s="1"/>
  <c r="E26" i="14"/>
  <c r="D22" i="14" l="1"/>
  <c r="E24" i="14" l="1"/>
  <c r="E22" i="14"/>
  <c r="E27" i="14" s="1"/>
  <c r="B47" i="14" l="1"/>
  <c r="B48" i="14" l="1"/>
  <c r="B44" i="15" s="1"/>
  <c r="B48" i="15" s="1"/>
  <c r="B44" i="16" s="1"/>
  <c r="B48" i="16" s="1"/>
</calcChain>
</file>

<file path=xl/sharedStrings.xml><?xml version="1.0" encoding="utf-8"?>
<sst xmlns="http://schemas.openxmlformats.org/spreadsheetml/2006/main" count="262" uniqueCount="94">
  <si>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</si>
  <si>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</si>
  <si>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</si>
  <si>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</si>
  <si>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</si>
  <si>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</si>
  <si>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</si>
  <si>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</si>
  <si>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</si>
  <si>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</si>
  <si>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</si>
  <si>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</si>
  <si>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</si>
  <si>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</si>
  <si>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</si>
  <si>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</si>
  <si>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</si>
  <si>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</si>
  <si>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</si>
  <si>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</si>
  <si>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</si>
  <si>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</si>
  <si>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</si>
  <si>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</si>
  <si>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</si>
  <si>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</si>
  <si>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Свердлова, д. 5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</si>
  <si>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Прядеиной Аллы Саидовны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</si>
  <si>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№37 от 30.05.2013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</si>
  <si>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</si>
  <si>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</si>
  <si>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</si>
  <si>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</si>
  <si>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</si>
  <si>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</si>
  <si>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Прядеиной А.С.</t>
  </si>
  <si>
    <t>Информация для собственников:</t>
  </si>
  <si>
    <t xml:space="preserve">Итого остаток на конец квартала </t>
  </si>
  <si>
    <t>Общая площадь квартир - 634,3</t>
  </si>
  <si>
    <t>в т.ч. Оплачено рем.и содерж.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</si>
  <si>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</si>
  <si>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</si>
  <si>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</si>
  <si>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</si>
  <si>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ч/ч</t>
  </si>
  <si>
    <t>4 квартал</t>
  </si>
  <si>
    <t xml:space="preserve">Услуги по содержанию многоквартирного дома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</si>
  <si>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</si>
  <si>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</si>
  <si>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</si>
  <si>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</si>
  <si>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крана и резьбы на узле ХВС</t>
  </si>
  <si>
    <t>февраль</t>
  </si>
  <si>
    <t>Предъявлено населению 38033,76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</si>
  <si>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двадцать девять тысяч триста шестьдесят три рубля 32 копейки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</si>
  <si>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</si>
  <si>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</si>
  <si>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</si>
  <si>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</si>
  <si>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июнь</t>
  </si>
  <si>
    <t>Предъявлено населению 37960,65</t>
  </si>
  <si>
    <t>Ремонт отмостки (смета) 40м2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</si>
  <si>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тысяч восемьдесят пять рублей 46 копеек</t>
    </r>
  </si>
  <si>
    <t>за 3 квартал 2020 года</t>
  </si>
  <si>
    <t>"30" 09 2020 г.</t>
  </si>
  <si>
    <t>3 квартал</t>
  </si>
  <si>
    <t>монтаж крана отопления на чердаке</t>
  </si>
  <si>
    <t>август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</si>
  <si>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</si>
  <si>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тридцвать три тысячи четыреста девяносто семь рублей 24 копеек</t>
    </r>
  </si>
  <si>
    <t>Предъявлено населению 46608,03</t>
  </si>
  <si>
    <t>за 4 квартал 2020 года</t>
  </si>
  <si>
    <t>"31" 12 2020г.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</si>
  <si>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</si>
  <si>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</si>
  <si>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</si>
  <si>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</si>
  <si>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</si>
  <si>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</si>
  <si>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</si>
  <si>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</si>
  <si>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</si>
  <si>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</si>
  <si>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</si>
  <si>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</si>
  <si>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</si>
  <si>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</si>
  <si>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</si>
  <si>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</si>
  <si>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</si>
  <si>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 д.5</t>
  </si>
  <si>
    <t>Начислено всего 169210,47</t>
  </si>
  <si>
    <t>Непредвиденные работы 8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</si>
  <si>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тридцать две тысячи шестьсот тридцать два рубля 94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</si>
</sst>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0" fontId="4" fillId="0" borderId="0" xfId="0" applyFont="1" applyAlignment="1"/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9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view="pageBreakPreview" topLeftCell="A31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8.25" customHeight="1" x14ac:dyDescent="0.25">
      <c r="A2" s="44" t="s">
        <v>12</v>
      </c>
      <c r="B2" s="45"/>
      <c r="C2" s="45"/>
      <c r="D2" s="45"/>
      <c r="E2" s="45"/>
    </row>
    <row r="3" spans="1:5" ht="15.75" x14ac:dyDescent="0.25">
      <c r="A3" s="44" t="s">
        <v>47</v>
      </c>
      <c r="B3" s="44"/>
      <c r="C3" s="44"/>
      <c r="D3" s="44"/>
      <c r="E3" s="44"/>
    </row>
    <row r="4" spans="1:5" s="1" customFormat="1" ht="15.75" x14ac:dyDescent="0.25">
      <c r="A4" s="5" t="s">
        <v>13</v>
      </c>
      <c r="B4" s="26"/>
      <c r="C4" s="26"/>
      <c r="D4" s="46" t="s">
        <v>48</v>
      </c>
      <c r="E4" s="46"/>
    </row>
    <row r="5" spans="1:5" x14ac:dyDescent="0.25">
      <c r="A5" s="25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26</v>
      </c>
      <c r="B7" s="42"/>
      <c r="C7" s="42"/>
      <c r="D7" s="42"/>
      <c r="E7" s="42"/>
    </row>
    <row r="8" spans="1:5" ht="15.7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27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7" t="s">
        <v>28</v>
      </c>
      <c r="B11" s="47"/>
      <c r="C11" s="47"/>
      <c r="D11" s="47"/>
      <c r="E11" s="47"/>
    </row>
    <row r="12" spans="1:5" ht="14.2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21" customHeight="1" x14ac:dyDescent="0.25">
      <c r="A14" s="49" t="s">
        <v>2</v>
      </c>
      <c r="B14" s="52"/>
      <c r="C14" s="52"/>
      <c r="D14" s="52"/>
      <c r="E14" s="52"/>
    </row>
    <row r="15" spans="1:5" ht="14.25" customHeight="1" x14ac:dyDescent="0.25">
      <c r="A15" s="47" t="s">
        <v>23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64.5" customHeight="1" x14ac:dyDescent="0.25">
      <c r="A18" s="47" t="s">
        <v>29</v>
      </c>
      <c r="B18" s="47"/>
      <c r="C18" s="47"/>
      <c r="D18" s="47"/>
      <c r="E18" s="47"/>
    </row>
    <row r="19" spans="1:7" ht="36.75" customHeight="1" x14ac:dyDescent="0.25">
      <c r="A19" s="48" t="s">
        <v>30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42</v>
      </c>
      <c r="C22" s="3" t="s">
        <v>4</v>
      </c>
      <c r="D22" s="3">
        <f>11.35</f>
        <v>11.35</v>
      </c>
      <c r="E22" s="8">
        <f>D22*F20*G20</f>
        <v>21597.914999999997</v>
      </c>
    </row>
    <row r="23" spans="1:7" ht="60" x14ac:dyDescent="0.25">
      <c r="A23" s="7" t="s">
        <v>49</v>
      </c>
      <c r="B23" s="30" t="s">
        <v>50</v>
      </c>
      <c r="C23" s="3" t="s">
        <v>4</v>
      </c>
      <c r="D23" s="3"/>
      <c r="E23" s="8">
        <v>173.28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3.3</v>
      </c>
      <c r="E24" s="8">
        <f>D24*F20*G20</f>
        <v>6279.5699999999988</v>
      </c>
    </row>
    <row r="25" spans="1:7" x14ac:dyDescent="0.25">
      <c r="A25" s="7" t="s">
        <v>31</v>
      </c>
      <c r="B25" s="21" t="s">
        <v>45</v>
      </c>
      <c r="C25" s="3" t="s">
        <v>32</v>
      </c>
      <c r="D25" s="22"/>
      <c r="E25" s="8">
        <v>524.15</v>
      </c>
    </row>
    <row r="26" spans="1:7" ht="30" x14ac:dyDescent="0.25">
      <c r="A26" s="31" t="s">
        <v>51</v>
      </c>
      <c r="B26" s="21" t="s">
        <v>52</v>
      </c>
      <c r="C26" s="3" t="s">
        <v>44</v>
      </c>
      <c r="D26" s="22">
        <v>4</v>
      </c>
      <c r="E26" s="8">
        <f>D26*197.1</f>
        <v>788.4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29363.314999999999</v>
      </c>
    </row>
    <row r="29" spans="1:7" ht="30.75" customHeight="1" x14ac:dyDescent="0.25">
      <c r="A29" s="54" t="s">
        <v>54</v>
      </c>
      <c r="B29" s="54"/>
      <c r="C29" s="54"/>
      <c r="D29" s="54"/>
      <c r="E29" s="54"/>
    </row>
    <row r="30" spans="1:7" ht="30.7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2.25" customHeight="1" x14ac:dyDescent="0.25">
      <c r="A32" s="47" t="s">
        <v>33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6" t="s">
        <v>34</v>
      </c>
      <c r="B36" s="56"/>
      <c r="C36" s="56"/>
      <c r="D36" s="56"/>
      <c r="E36" s="56"/>
    </row>
    <row r="37" spans="1:5" x14ac:dyDescent="0.25">
      <c r="B37" s="53" t="s">
        <v>19</v>
      </c>
      <c r="C37" s="53"/>
      <c r="D37" s="53"/>
      <c r="E37" s="6" t="s">
        <v>6</v>
      </c>
    </row>
    <row r="38" spans="1:5" x14ac:dyDescent="0.25">
      <c r="A38" s="24"/>
      <c r="B38" s="24"/>
      <c r="C38" s="24"/>
      <c r="D38" s="24"/>
      <c r="E38" s="24"/>
    </row>
    <row r="39" spans="1:5" x14ac:dyDescent="0.25">
      <c r="A39" s="56" t="s">
        <v>35</v>
      </c>
      <c r="B39" s="56"/>
      <c r="C39" s="56"/>
      <c r="D39" s="56"/>
      <c r="E39" s="56"/>
    </row>
    <row r="40" spans="1:5" x14ac:dyDescent="0.25">
      <c r="B40" s="53" t="s">
        <v>19</v>
      </c>
      <c r="C40" s="53"/>
      <c r="D40" s="53"/>
      <c r="E40" s="6" t="s">
        <v>6</v>
      </c>
    </row>
    <row r="42" spans="1:5" x14ac:dyDescent="0.25">
      <c r="A42" s="17" t="s">
        <v>38</v>
      </c>
    </row>
    <row r="43" spans="1:5" x14ac:dyDescent="0.25">
      <c r="A43" s="14" t="s">
        <v>36</v>
      </c>
    </row>
    <row r="44" spans="1:5" x14ac:dyDescent="0.25">
      <c r="A44" s="2" t="s">
        <v>41</v>
      </c>
      <c r="B44" s="15">
        <v>9000.68</v>
      </c>
    </row>
    <row r="45" spans="1:5" x14ac:dyDescent="0.25">
      <c r="A45" s="18" t="s">
        <v>53</v>
      </c>
      <c r="B45" s="16"/>
    </row>
    <row r="46" spans="1:5" x14ac:dyDescent="0.25">
      <c r="A46" s="2" t="s">
        <v>39</v>
      </c>
      <c r="B46" s="16">
        <v>34923.29</v>
      </c>
    </row>
    <row r="47" spans="1:5" ht="30" x14ac:dyDescent="0.25">
      <c r="A47" s="23" t="s">
        <v>40</v>
      </c>
      <c r="B47" s="16">
        <f>E27</f>
        <v>29363.314999999999</v>
      </c>
    </row>
    <row r="48" spans="1:5" x14ac:dyDescent="0.25">
      <c r="A48" s="14" t="s">
        <v>37</v>
      </c>
      <c r="B48" s="19">
        <f>B44+B46-B47</f>
        <v>14560.655000000002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8"/>
  <sheetViews>
    <sheetView view="pageBreakPreview" topLeftCell="A28" zoomScaleNormal="100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8.2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57" t="s">
        <v>55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6" t="s">
        <v>56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26</v>
      </c>
      <c r="B7" s="42"/>
      <c r="C7" s="42"/>
      <c r="D7" s="42"/>
      <c r="E7" s="42"/>
    </row>
    <row r="8" spans="1:5" ht="15.7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27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7" t="s">
        <v>28</v>
      </c>
      <c r="B11" s="47"/>
      <c r="C11" s="47"/>
      <c r="D11" s="47"/>
      <c r="E11" s="47"/>
    </row>
    <row r="12" spans="1:5" ht="14.2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21" customHeight="1" x14ac:dyDescent="0.25">
      <c r="A14" s="49" t="s">
        <v>2</v>
      </c>
      <c r="B14" s="52"/>
      <c r="C14" s="52"/>
      <c r="D14" s="52"/>
      <c r="E14" s="52"/>
    </row>
    <row r="15" spans="1:5" ht="14.25" customHeight="1" x14ac:dyDescent="0.25">
      <c r="A15" s="47" t="s">
        <v>23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64.5" customHeight="1" x14ac:dyDescent="0.25">
      <c r="A18" s="47" t="s">
        <v>29</v>
      </c>
      <c r="B18" s="47"/>
      <c r="C18" s="47"/>
      <c r="D18" s="47"/>
      <c r="E18" s="47"/>
    </row>
    <row r="19" spans="1:7" ht="36.75" customHeight="1" x14ac:dyDescent="0.25">
      <c r="A19" s="48" t="s">
        <v>30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42</v>
      </c>
      <c r="C22" s="3" t="s">
        <v>4</v>
      </c>
      <c r="D22" s="3">
        <f>11.35</f>
        <v>11.35</v>
      </c>
      <c r="E22" s="8">
        <f>D22*F20*G20</f>
        <v>21597.914999999997</v>
      </c>
    </row>
    <row r="23" spans="1:7" ht="75" x14ac:dyDescent="0.25">
      <c r="A23" s="7" t="s">
        <v>57</v>
      </c>
      <c r="B23" s="9" t="s">
        <v>58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3.3</v>
      </c>
      <c r="E24" s="8">
        <f>D24*F20*G20</f>
        <v>6279.5699999999988</v>
      </c>
    </row>
    <row r="25" spans="1:7" x14ac:dyDescent="0.25">
      <c r="A25" s="7" t="s">
        <v>31</v>
      </c>
      <c r="B25" s="9" t="s">
        <v>58</v>
      </c>
      <c r="C25" s="3" t="s">
        <v>32</v>
      </c>
      <c r="D25" s="22"/>
      <c r="E25" s="8">
        <v>594.83000000000004</v>
      </c>
    </row>
    <row r="26" spans="1:7" x14ac:dyDescent="0.25">
      <c r="A26" s="37" t="s">
        <v>61</v>
      </c>
      <c r="B26" s="21" t="s">
        <v>59</v>
      </c>
      <c r="C26" s="3" t="s">
        <v>32</v>
      </c>
      <c r="D26" s="22"/>
      <c r="E26" s="8">
        <v>29240.86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60085.455000000002</v>
      </c>
    </row>
    <row r="29" spans="1:7" ht="30.75" customHeight="1" x14ac:dyDescent="0.25">
      <c r="A29" s="54" t="s">
        <v>62</v>
      </c>
      <c r="B29" s="54"/>
      <c r="C29" s="54"/>
      <c r="D29" s="54"/>
      <c r="E29" s="54"/>
    </row>
    <row r="30" spans="1:7" ht="30.7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2.25" customHeight="1" x14ac:dyDescent="0.25">
      <c r="A32" s="47" t="s">
        <v>33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6" t="s">
        <v>34</v>
      </c>
      <c r="B36" s="56"/>
      <c r="C36" s="56"/>
      <c r="D36" s="56"/>
      <c r="E36" s="56"/>
    </row>
    <row r="37" spans="1:5" x14ac:dyDescent="0.25">
      <c r="B37" s="53" t="s">
        <v>19</v>
      </c>
      <c r="C37" s="53"/>
      <c r="D37" s="53"/>
      <c r="E37" s="6" t="s">
        <v>6</v>
      </c>
    </row>
    <row r="38" spans="1:5" x14ac:dyDescent="0.25">
      <c r="A38" s="28"/>
      <c r="B38" s="28"/>
      <c r="C38" s="28"/>
      <c r="D38" s="28"/>
      <c r="E38" s="28"/>
    </row>
    <row r="39" spans="1:5" x14ac:dyDescent="0.25">
      <c r="A39" s="56" t="s">
        <v>35</v>
      </c>
      <c r="B39" s="56"/>
      <c r="C39" s="56"/>
      <c r="D39" s="56"/>
      <c r="E39" s="56"/>
    </row>
    <row r="40" spans="1:5" x14ac:dyDescent="0.25">
      <c r="B40" s="53" t="s">
        <v>19</v>
      </c>
      <c r="C40" s="53"/>
      <c r="D40" s="53"/>
      <c r="E40" s="6" t="s">
        <v>6</v>
      </c>
    </row>
    <row r="42" spans="1:5" x14ac:dyDescent="0.25">
      <c r="A42" s="17" t="s">
        <v>38</v>
      </c>
    </row>
    <row r="43" spans="1:5" x14ac:dyDescent="0.25">
      <c r="A43" s="14" t="s">
        <v>36</v>
      </c>
    </row>
    <row r="44" spans="1:5" x14ac:dyDescent="0.25">
      <c r="A44" s="2" t="s">
        <v>41</v>
      </c>
      <c r="B44" s="15">
        <f>'1кв'!B48</f>
        <v>14560.655000000002</v>
      </c>
    </row>
    <row r="45" spans="1:5" x14ac:dyDescent="0.25">
      <c r="A45" s="18" t="s">
        <v>60</v>
      </c>
      <c r="B45" s="16"/>
    </row>
    <row r="46" spans="1:5" x14ac:dyDescent="0.25">
      <c r="A46" s="2" t="s">
        <v>39</v>
      </c>
      <c r="B46" s="16">
        <v>34791.79</v>
      </c>
    </row>
    <row r="47" spans="1:5" ht="30" x14ac:dyDescent="0.25">
      <c r="A47" s="27" t="s">
        <v>40</v>
      </c>
      <c r="B47" s="16">
        <f>E27</f>
        <v>60085.455000000002</v>
      </c>
    </row>
    <row r="48" spans="1:5" x14ac:dyDescent="0.25">
      <c r="A48" s="14" t="s">
        <v>37</v>
      </c>
      <c r="B48" s="19">
        <f>B44+B46-B47</f>
        <v>-10733.009999999995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8"/>
  <sheetViews>
    <sheetView view="pageBreakPreview" topLeftCell="A31" zoomScaleNormal="100" zoomScaleSheetLayoutView="100" workbookViewId="0">
      <selection activeCell="H50" sqref="H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8.2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57" t="s">
        <v>63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6" t="s">
        <v>64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26</v>
      </c>
      <c r="B7" s="42"/>
      <c r="C7" s="42"/>
      <c r="D7" s="42"/>
      <c r="E7" s="42"/>
    </row>
    <row r="8" spans="1:5" ht="15.7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27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7" t="s">
        <v>28</v>
      </c>
      <c r="B11" s="47"/>
      <c r="C11" s="47"/>
      <c r="D11" s="47"/>
      <c r="E11" s="47"/>
    </row>
    <row r="12" spans="1:5" ht="14.2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21" customHeight="1" x14ac:dyDescent="0.25">
      <c r="A14" s="49" t="s">
        <v>2</v>
      </c>
      <c r="B14" s="52"/>
      <c r="C14" s="52"/>
      <c r="D14" s="52"/>
      <c r="E14" s="52"/>
    </row>
    <row r="15" spans="1:5" ht="14.25" customHeight="1" x14ac:dyDescent="0.25">
      <c r="A15" s="47" t="s">
        <v>23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64.5" customHeight="1" x14ac:dyDescent="0.25">
      <c r="A18" s="47" t="s">
        <v>29</v>
      </c>
      <c r="B18" s="47"/>
      <c r="C18" s="47"/>
      <c r="D18" s="47"/>
      <c r="E18" s="47"/>
    </row>
    <row r="19" spans="1:7" ht="36.75" customHeight="1" x14ac:dyDescent="0.25">
      <c r="A19" s="48" t="s">
        <v>30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42</v>
      </c>
      <c r="C22" s="3" t="s">
        <v>4</v>
      </c>
      <c r="D22" s="3">
        <v>11.97</v>
      </c>
      <c r="E22" s="8">
        <f>D22*F20*G20</f>
        <v>22777.713</v>
      </c>
    </row>
    <row r="23" spans="1:7" ht="75" x14ac:dyDescent="0.25">
      <c r="A23" s="7" t="s">
        <v>57</v>
      </c>
      <c r="B23" s="9" t="s">
        <v>65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6526.9470000000001</v>
      </c>
    </row>
    <row r="25" spans="1:7" x14ac:dyDescent="0.25">
      <c r="A25" s="7" t="s">
        <v>31</v>
      </c>
      <c r="B25" s="9" t="s">
        <v>65</v>
      </c>
      <c r="C25" s="3" t="s">
        <v>32</v>
      </c>
      <c r="D25" s="22"/>
      <c r="E25" s="8">
        <v>992.5</v>
      </c>
    </row>
    <row r="26" spans="1:7" ht="30" x14ac:dyDescent="0.25">
      <c r="A26" s="38" t="s">
        <v>66</v>
      </c>
      <c r="B26" s="21" t="s">
        <v>67</v>
      </c>
      <c r="C26" s="3" t="s">
        <v>68</v>
      </c>
      <c r="D26" s="22">
        <v>4</v>
      </c>
      <c r="E26" s="8">
        <f>D26*206.95</f>
        <v>827.8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33497.24</v>
      </c>
    </row>
    <row r="29" spans="1:7" ht="30.75" customHeight="1" x14ac:dyDescent="0.25">
      <c r="A29" s="54" t="s">
        <v>69</v>
      </c>
      <c r="B29" s="54"/>
      <c r="C29" s="54"/>
      <c r="D29" s="54"/>
      <c r="E29" s="54"/>
    </row>
    <row r="30" spans="1:7" ht="30.7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2.25" customHeight="1" x14ac:dyDescent="0.25">
      <c r="A32" s="47" t="s">
        <v>33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6" t="s">
        <v>34</v>
      </c>
      <c r="B36" s="56"/>
      <c r="C36" s="56"/>
      <c r="D36" s="56"/>
      <c r="E36" s="56"/>
    </row>
    <row r="37" spans="1:5" x14ac:dyDescent="0.25">
      <c r="B37" s="53" t="s">
        <v>19</v>
      </c>
      <c r="C37" s="53"/>
      <c r="D37" s="53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56" t="s">
        <v>35</v>
      </c>
      <c r="B39" s="56"/>
      <c r="C39" s="56"/>
      <c r="D39" s="56"/>
      <c r="E39" s="56"/>
    </row>
    <row r="40" spans="1:5" x14ac:dyDescent="0.25">
      <c r="B40" s="53" t="s">
        <v>19</v>
      </c>
      <c r="C40" s="53"/>
      <c r="D40" s="53"/>
      <c r="E40" s="6" t="s">
        <v>6</v>
      </c>
    </row>
    <row r="42" spans="1:5" x14ac:dyDescent="0.25">
      <c r="A42" s="17" t="s">
        <v>38</v>
      </c>
    </row>
    <row r="43" spans="1:5" x14ac:dyDescent="0.25">
      <c r="A43" s="14" t="s">
        <v>36</v>
      </c>
    </row>
    <row r="44" spans="1:5" x14ac:dyDescent="0.25">
      <c r="A44" s="2" t="s">
        <v>41</v>
      </c>
      <c r="B44" s="15">
        <f>'2кв'!B48</f>
        <v>-10733.009999999995</v>
      </c>
    </row>
    <row r="45" spans="1:5" x14ac:dyDescent="0.25">
      <c r="A45" s="18" t="s">
        <v>70</v>
      </c>
      <c r="B45" s="16"/>
    </row>
    <row r="46" spans="1:5" x14ac:dyDescent="0.25">
      <c r="A46" s="2" t="s">
        <v>39</v>
      </c>
      <c r="B46" s="16">
        <v>51196.12</v>
      </c>
    </row>
    <row r="47" spans="1:5" ht="30" x14ac:dyDescent="0.25">
      <c r="A47" s="32" t="s">
        <v>40</v>
      </c>
      <c r="B47" s="16">
        <f>E27</f>
        <v>33497.24</v>
      </c>
    </row>
    <row r="48" spans="1:5" x14ac:dyDescent="0.25">
      <c r="A48" s="14" t="s">
        <v>37</v>
      </c>
      <c r="B48" s="19">
        <f>B44+B46-B47</f>
        <v>6965.8700000000099</v>
      </c>
    </row>
  </sheetData>
  <mergeCells count="29">
    <mergeCell ref="A35:E35"/>
    <mergeCell ref="A36:E36"/>
    <mergeCell ref="B37:D37"/>
    <mergeCell ref="A39:E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9AF4E-1793-44E9-B545-67932861EDBB}">
  <dimension ref="A1:G48"/>
  <sheetViews>
    <sheetView view="pageBreakPreview" topLeftCell="A25" zoomScaleNormal="100" zoomScaleSheetLayoutView="100" workbookViewId="0">
      <selection activeCell="A30" sqref="A30:E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43" t="s">
        <v>11</v>
      </c>
      <c r="B1" s="43"/>
      <c r="C1" s="43"/>
      <c r="D1" s="43"/>
      <c r="E1" s="43"/>
    </row>
    <row r="2" spans="1:5" ht="38.25" customHeight="1" x14ac:dyDescent="0.25">
      <c r="A2" s="44" t="s">
        <v>12</v>
      </c>
      <c r="B2" s="45"/>
      <c r="C2" s="45"/>
      <c r="D2" s="45"/>
      <c r="E2" s="45"/>
    </row>
    <row r="3" spans="1:5" x14ac:dyDescent="0.25">
      <c r="A3" s="57" t="s">
        <v>71</v>
      </c>
      <c r="B3" s="57"/>
      <c r="C3" s="57"/>
      <c r="D3" s="57"/>
      <c r="E3" s="57"/>
    </row>
    <row r="4" spans="1:5" s="1" customFormat="1" ht="15.75" x14ac:dyDescent="0.25">
      <c r="A4" s="35" t="s">
        <v>13</v>
      </c>
      <c r="B4" s="4"/>
      <c r="C4" s="4"/>
      <c r="D4" s="4"/>
      <c r="E4" s="35" t="s">
        <v>72</v>
      </c>
    </row>
    <row r="5" spans="1:5" x14ac:dyDescent="0.25">
      <c r="A5" s="41"/>
      <c r="B5" s="4"/>
      <c r="C5" s="4"/>
      <c r="D5" s="4"/>
      <c r="E5" s="4"/>
    </row>
    <row r="6" spans="1:5" x14ac:dyDescent="0.25">
      <c r="A6" s="47" t="s">
        <v>0</v>
      </c>
      <c r="B6" s="47"/>
      <c r="C6" s="47"/>
      <c r="D6" s="47"/>
      <c r="E6" s="47"/>
    </row>
    <row r="7" spans="1:5" x14ac:dyDescent="0.25">
      <c r="A7" s="42" t="s">
        <v>26</v>
      </c>
      <c r="B7" s="42"/>
      <c r="C7" s="42"/>
      <c r="D7" s="42"/>
      <c r="E7" s="42"/>
    </row>
    <row r="8" spans="1:5" ht="15.75" customHeight="1" x14ac:dyDescent="0.25">
      <c r="A8" s="49" t="s">
        <v>1</v>
      </c>
      <c r="B8" s="49"/>
      <c r="C8" s="49"/>
      <c r="D8" s="49"/>
      <c r="E8" s="49"/>
    </row>
    <row r="9" spans="1:5" x14ac:dyDescent="0.25">
      <c r="A9" s="47" t="s">
        <v>27</v>
      </c>
      <c r="B9" s="47"/>
      <c r="C9" s="47"/>
      <c r="D9" s="47"/>
      <c r="E9" s="47"/>
    </row>
    <row r="10" spans="1:5" ht="26.25" customHeight="1" x14ac:dyDescent="0.25">
      <c r="A10" s="50" t="s">
        <v>14</v>
      </c>
      <c r="B10" s="51"/>
      <c r="C10" s="51"/>
      <c r="D10" s="51"/>
      <c r="E10" s="51"/>
    </row>
    <row r="11" spans="1:5" ht="30.75" customHeight="1" x14ac:dyDescent="0.25">
      <c r="A11" s="47" t="s">
        <v>28</v>
      </c>
      <c r="B11" s="47"/>
      <c r="C11" s="47"/>
      <c r="D11" s="47"/>
      <c r="E11" s="47"/>
    </row>
    <row r="12" spans="1:5" ht="14.2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7" t="s">
        <v>22</v>
      </c>
      <c r="B13" s="47"/>
      <c r="C13" s="47"/>
      <c r="D13" s="47"/>
      <c r="E13" s="47"/>
    </row>
    <row r="14" spans="1:5" ht="21" customHeight="1" x14ac:dyDescent="0.25">
      <c r="A14" s="49" t="s">
        <v>2</v>
      </c>
      <c r="B14" s="52"/>
      <c r="C14" s="52"/>
      <c r="D14" s="52"/>
      <c r="E14" s="52"/>
    </row>
    <row r="15" spans="1:5" ht="14.25" customHeight="1" x14ac:dyDescent="0.25">
      <c r="A15" s="47" t="s">
        <v>23</v>
      </c>
      <c r="B15" s="47"/>
      <c r="C15" s="47"/>
      <c r="D15" s="47"/>
      <c r="E15" s="47"/>
    </row>
    <row r="16" spans="1:5" x14ac:dyDescent="0.25">
      <c r="A16" s="49" t="s">
        <v>16</v>
      </c>
      <c r="B16" s="52"/>
      <c r="C16" s="52"/>
      <c r="D16" s="52"/>
      <c r="E16" s="52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64.5" customHeight="1" x14ac:dyDescent="0.25">
      <c r="A18" s="47" t="s">
        <v>29</v>
      </c>
      <c r="B18" s="47"/>
      <c r="C18" s="47"/>
      <c r="D18" s="47"/>
      <c r="E18" s="47"/>
    </row>
    <row r="19" spans="1:7" ht="36.75" customHeight="1" x14ac:dyDescent="0.25">
      <c r="A19" s="48" t="s">
        <v>30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634.29999999999995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0" t="s">
        <v>46</v>
      </c>
      <c r="B22" s="9" t="s">
        <v>42</v>
      </c>
      <c r="C22" s="3" t="s">
        <v>4</v>
      </c>
      <c r="D22" s="3">
        <v>11.97</v>
      </c>
      <c r="E22" s="8">
        <f>D22*F20*G20</f>
        <v>22777.713</v>
      </c>
    </row>
    <row r="23" spans="1:7" ht="75" x14ac:dyDescent="0.25">
      <c r="A23" s="7" t="s">
        <v>57</v>
      </c>
      <c r="B23" s="9" t="s">
        <v>45</v>
      </c>
      <c r="C23" s="3" t="s">
        <v>4</v>
      </c>
      <c r="D23" s="3"/>
      <c r="E23" s="8">
        <f>790.76*3</f>
        <v>2372.2799999999997</v>
      </c>
    </row>
    <row r="24" spans="1:7" x14ac:dyDescent="0.25">
      <c r="A24" s="7" t="s">
        <v>43</v>
      </c>
      <c r="B24" s="9" t="s">
        <v>24</v>
      </c>
      <c r="C24" s="3" t="s">
        <v>4</v>
      </c>
      <c r="D24" s="3">
        <v>3.43</v>
      </c>
      <c r="E24" s="8">
        <f>D24*F20*G20</f>
        <v>6526.9470000000001</v>
      </c>
    </row>
    <row r="25" spans="1:7" x14ac:dyDescent="0.25">
      <c r="A25" s="7" t="s">
        <v>31</v>
      </c>
      <c r="B25" s="9" t="s">
        <v>45</v>
      </c>
      <c r="C25" s="3" t="s">
        <v>32</v>
      </c>
      <c r="D25" s="22"/>
      <c r="E25" s="8">
        <v>956</v>
      </c>
    </row>
    <row r="26" spans="1:7" x14ac:dyDescent="0.25">
      <c r="A26" s="38"/>
      <c r="B26" s="21"/>
      <c r="C26" s="3"/>
      <c r="D26" s="22"/>
      <c r="E26" s="8"/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32632.94</v>
      </c>
    </row>
    <row r="29" spans="1:7" ht="30.75" customHeight="1" x14ac:dyDescent="0.25">
      <c r="A29" s="54" t="s">
        <v>93</v>
      </c>
      <c r="B29" s="54"/>
      <c r="C29" s="54"/>
      <c r="D29" s="54"/>
      <c r="E29" s="54"/>
    </row>
    <row r="30" spans="1:7" ht="30.75" customHeight="1" x14ac:dyDescent="0.25">
      <c r="A30" s="47" t="s">
        <v>21</v>
      </c>
      <c r="B30" s="47"/>
      <c r="C30" s="47"/>
      <c r="D30" s="47"/>
      <c r="E30" s="47"/>
    </row>
    <row r="31" spans="1:7" x14ac:dyDescent="0.25">
      <c r="A31" s="47" t="s">
        <v>20</v>
      </c>
      <c r="B31" s="47"/>
      <c r="C31" s="47"/>
      <c r="D31" s="47"/>
      <c r="E31" s="47"/>
    </row>
    <row r="32" spans="1:7" ht="32.25" customHeight="1" x14ac:dyDescent="0.25">
      <c r="A32" s="47" t="s">
        <v>33</v>
      </c>
      <c r="B32" s="47"/>
      <c r="C32" s="47"/>
      <c r="D32" s="47"/>
      <c r="E32" s="47"/>
    </row>
    <row r="33" spans="1:5" x14ac:dyDescent="0.25">
      <c r="A33" s="47" t="s">
        <v>18</v>
      </c>
      <c r="B33" s="47"/>
      <c r="C33" s="47"/>
      <c r="D33" s="47"/>
      <c r="E33" s="47"/>
    </row>
    <row r="34" spans="1:5" x14ac:dyDescent="0.25">
      <c r="A34" s="55" t="s">
        <v>5</v>
      </c>
      <c r="B34" s="55"/>
      <c r="C34" s="55"/>
      <c r="D34" s="55"/>
      <c r="E34" s="55"/>
    </row>
    <row r="35" spans="1:5" x14ac:dyDescent="0.25">
      <c r="A35" s="47" t="s">
        <v>18</v>
      </c>
      <c r="B35" s="47"/>
      <c r="C35" s="47"/>
      <c r="D35" s="47"/>
      <c r="E35" s="47"/>
    </row>
    <row r="36" spans="1:5" x14ac:dyDescent="0.25">
      <c r="A36" s="56" t="s">
        <v>34</v>
      </c>
      <c r="B36" s="56"/>
      <c r="C36" s="56"/>
      <c r="D36" s="56"/>
      <c r="E36" s="56"/>
    </row>
    <row r="37" spans="1:5" x14ac:dyDescent="0.25">
      <c r="B37" s="53" t="s">
        <v>19</v>
      </c>
      <c r="C37" s="53"/>
      <c r="D37" s="53"/>
      <c r="E37" s="6" t="s">
        <v>6</v>
      </c>
    </row>
    <row r="38" spans="1:5" x14ac:dyDescent="0.25">
      <c r="A38" s="40"/>
      <c r="B38" s="40"/>
      <c r="C38" s="40"/>
      <c r="D38" s="40"/>
      <c r="E38" s="40"/>
    </row>
    <row r="39" spans="1:5" x14ac:dyDescent="0.25">
      <c r="A39" s="56" t="s">
        <v>35</v>
      </c>
      <c r="B39" s="56"/>
      <c r="C39" s="56"/>
      <c r="D39" s="56"/>
      <c r="E39" s="56"/>
    </row>
    <row r="40" spans="1:5" x14ac:dyDescent="0.25">
      <c r="B40" s="53" t="s">
        <v>19</v>
      </c>
      <c r="C40" s="53"/>
      <c r="D40" s="53"/>
      <c r="E40" s="6" t="s">
        <v>6</v>
      </c>
    </row>
    <row r="42" spans="1:5" x14ac:dyDescent="0.25">
      <c r="A42" s="17" t="s">
        <v>38</v>
      </c>
    </row>
    <row r="43" spans="1:5" x14ac:dyDescent="0.25">
      <c r="A43" s="14" t="s">
        <v>36</v>
      </c>
    </row>
    <row r="44" spans="1:5" x14ac:dyDescent="0.25">
      <c r="A44" s="2" t="s">
        <v>41</v>
      </c>
      <c r="B44" s="15">
        <f>'3кв'!B48</f>
        <v>6965.8700000000099</v>
      </c>
    </row>
    <row r="45" spans="1:5" x14ac:dyDescent="0.25">
      <c r="A45" s="18" t="s">
        <v>70</v>
      </c>
      <c r="B45" s="16"/>
    </row>
    <row r="46" spans="1:5" x14ac:dyDescent="0.25">
      <c r="A46" s="2" t="s">
        <v>39</v>
      </c>
      <c r="B46" s="16">
        <v>46608.03</v>
      </c>
    </row>
    <row r="47" spans="1:5" ht="30" x14ac:dyDescent="0.25">
      <c r="A47" s="39" t="s">
        <v>40</v>
      </c>
      <c r="B47" s="16">
        <f>E27</f>
        <v>32632.94</v>
      </c>
    </row>
    <row r="48" spans="1:5" x14ac:dyDescent="0.25">
      <c r="A48" s="14" t="s">
        <v>37</v>
      </c>
      <c r="B48" s="19">
        <f>B44+B46-B47</f>
        <v>20940.96000000001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D27D-DE97-4E38-898B-C079912FD502}">
  <dimension ref="A1:E35"/>
  <sheetViews>
    <sheetView tabSelected="1" view="pageBreakPreview" zoomScaleNormal="100" zoomScaleSheetLayoutView="100" workbookViewId="0">
      <selection activeCell="C23" sqref="C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8" t="s">
        <v>73</v>
      </c>
      <c r="B1" s="58"/>
      <c r="C1" s="58"/>
      <c r="D1" s="59"/>
    </row>
    <row r="2" spans="1:5" ht="15.75" x14ac:dyDescent="0.25">
      <c r="A2" s="60" t="s">
        <v>74</v>
      </c>
      <c r="B2" s="60"/>
      <c r="C2" s="60"/>
      <c r="D2" s="1"/>
    </row>
    <row r="3" spans="1:5" ht="15.75" x14ac:dyDescent="0.25">
      <c r="A3" s="60" t="s">
        <v>75</v>
      </c>
      <c r="B3" s="60"/>
      <c r="C3" s="60"/>
      <c r="D3" s="1"/>
    </row>
    <row r="4" spans="1:5" ht="15.75" x14ac:dyDescent="0.25">
      <c r="A4" s="58" t="s">
        <v>90</v>
      </c>
      <c r="B4" s="58"/>
      <c r="C4" s="58"/>
      <c r="D4" s="59"/>
    </row>
    <row r="5" spans="1:5" ht="15.75" x14ac:dyDescent="0.25">
      <c r="A5" s="61"/>
      <c r="B5" s="61"/>
      <c r="C5" s="61"/>
      <c r="D5" s="1"/>
    </row>
    <row r="6" spans="1:5" ht="15.75" x14ac:dyDescent="0.25">
      <c r="A6" s="1"/>
      <c r="B6" s="62" t="s">
        <v>76</v>
      </c>
      <c r="C6" s="63">
        <f>'1кв'!B44</f>
        <v>9000.68</v>
      </c>
      <c r="D6" s="64"/>
    </row>
    <row r="7" spans="1:5" ht="15.75" x14ac:dyDescent="0.25">
      <c r="A7" s="1"/>
      <c r="B7" s="62" t="s">
        <v>91</v>
      </c>
      <c r="C7" s="63"/>
      <c r="D7" s="64"/>
    </row>
    <row r="8" spans="1:5" ht="15.75" x14ac:dyDescent="0.25">
      <c r="A8" s="65" t="s">
        <v>77</v>
      </c>
      <c r="B8" s="62" t="s">
        <v>78</v>
      </c>
      <c r="C8" s="66">
        <f>'1кв'!B46+'2кв'!B46+'3кв'!B46+'4кв'!B46</f>
        <v>167519.23000000001</v>
      </c>
      <c r="D8" s="67"/>
    </row>
    <row r="9" spans="1:5" ht="15.75" x14ac:dyDescent="0.25">
      <c r="A9" s="26"/>
      <c r="B9" s="62" t="s">
        <v>79</v>
      </c>
      <c r="C9" s="68">
        <f>SUM(C8:C8)</f>
        <v>167519.23000000001</v>
      </c>
      <c r="D9" s="64"/>
    </row>
    <row r="10" spans="1:5" ht="15.75" x14ac:dyDescent="0.25">
      <c r="A10" s="1"/>
      <c r="B10" s="69"/>
      <c r="C10" s="69"/>
      <c r="D10" s="70"/>
    </row>
    <row r="11" spans="1:5" ht="15.75" x14ac:dyDescent="0.25">
      <c r="A11" s="1" t="s">
        <v>80</v>
      </c>
      <c r="B11" s="20" t="s">
        <v>46</v>
      </c>
      <c r="C11" s="71">
        <f>'1кв'!E22+'2кв'!E22+'3кв'!E22+'4кв'!E22</f>
        <v>88751.255999999994</v>
      </c>
      <c r="D11" s="70"/>
    </row>
    <row r="12" spans="1:5" ht="45" x14ac:dyDescent="0.25">
      <c r="A12" s="1"/>
      <c r="B12" s="7" t="s">
        <v>57</v>
      </c>
      <c r="C12" s="71">
        <f>'1кв'!E23+'2кв'!E23+'3кв'!E23+'4кв'!E23</f>
        <v>7290.12</v>
      </c>
      <c r="D12" s="70"/>
      <c r="E12" s="72"/>
    </row>
    <row r="13" spans="1:5" ht="15.75" x14ac:dyDescent="0.25">
      <c r="B13" s="7" t="s">
        <v>43</v>
      </c>
      <c r="C13" s="71">
        <f>'1кв'!E24+'2кв'!E24+'3кв'!E24+'4кв'!E24</f>
        <v>25613.034</v>
      </c>
      <c r="D13" s="70"/>
    </row>
    <row r="14" spans="1:5" ht="15.75" x14ac:dyDescent="0.25">
      <c r="A14" s="1"/>
      <c r="B14" s="7" t="s">
        <v>31</v>
      </c>
      <c r="C14" s="71">
        <f>'1кв'!E25+'2кв'!E25+'3кв'!E25+'4кв'!E25</f>
        <v>3067.48</v>
      </c>
      <c r="D14" s="70"/>
    </row>
    <row r="15" spans="1:5" ht="15.75" x14ac:dyDescent="0.25">
      <c r="A15" s="1"/>
      <c r="B15" s="73" t="s">
        <v>92</v>
      </c>
      <c r="C15" s="74">
        <f>4*197.1+4*206.95</f>
        <v>1616.1999999999998</v>
      </c>
      <c r="D15" s="70"/>
    </row>
    <row r="16" spans="1:5" ht="15.75" x14ac:dyDescent="0.25">
      <c r="A16" s="1"/>
      <c r="B16" s="75" t="s">
        <v>81</v>
      </c>
      <c r="C16" s="74">
        <f>SUM(C17:C17)</f>
        <v>29240.86</v>
      </c>
      <c r="D16" s="70"/>
    </row>
    <row r="17" spans="1:5" ht="15.75" x14ac:dyDescent="0.25">
      <c r="A17" s="1"/>
      <c r="B17" s="37" t="s">
        <v>61</v>
      </c>
      <c r="C17" s="76">
        <f>'2кв'!E26</f>
        <v>29240.86</v>
      </c>
      <c r="D17" s="70"/>
    </row>
    <row r="18" spans="1:5" ht="15.75" x14ac:dyDescent="0.25">
      <c r="A18" s="1"/>
      <c r="B18" s="77" t="s">
        <v>82</v>
      </c>
      <c r="C18" s="78">
        <f>SUM(C11:C16)</f>
        <v>155578.94999999998</v>
      </c>
      <c r="D18" s="70"/>
      <c r="E18" s="72"/>
    </row>
    <row r="19" spans="1:5" ht="15.75" x14ac:dyDescent="0.25">
      <c r="A19" s="1"/>
      <c r="B19" s="79" t="s">
        <v>83</v>
      </c>
      <c r="C19" s="78">
        <f>C6+C9-C18</f>
        <v>20940.960000000021</v>
      </c>
      <c r="D19" s="70"/>
    </row>
    <row r="20" spans="1:5" ht="15.75" x14ac:dyDescent="0.25">
      <c r="A20" s="1"/>
      <c r="B20" s="65"/>
      <c r="C20" s="65"/>
      <c r="D20" s="70"/>
    </row>
    <row r="21" spans="1:5" ht="15.75" x14ac:dyDescent="0.25">
      <c r="A21" s="1"/>
      <c r="B21" s="65"/>
      <c r="C21" s="65"/>
      <c r="D21" s="70"/>
    </row>
    <row r="22" spans="1:5" ht="15.75" x14ac:dyDescent="0.25">
      <c r="A22" s="1"/>
      <c r="B22" s="65"/>
      <c r="C22" s="65"/>
      <c r="D22" s="70"/>
    </row>
    <row r="23" spans="1:5" ht="15.75" x14ac:dyDescent="0.25">
      <c r="A23" s="65" t="s">
        <v>84</v>
      </c>
      <c r="C23" s="65"/>
      <c r="D23" s="70"/>
    </row>
    <row r="24" spans="1:5" ht="15.75" x14ac:dyDescent="0.25">
      <c r="A24" s="1"/>
      <c r="B24" s="65"/>
      <c r="C24" s="65"/>
      <c r="D24" s="70"/>
    </row>
    <row r="25" spans="1:5" ht="15.75" x14ac:dyDescent="0.25">
      <c r="A25" s="1"/>
      <c r="B25" s="65"/>
      <c r="C25" s="65"/>
      <c r="D25" s="70"/>
    </row>
    <row r="26" spans="1:5" ht="15.75" x14ac:dyDescent="0.25">
      <c r="A26" s="1" t="s">
        <v>85</v>
      </c>
      <c r="B26" s="65" t="s">
        <v>86</v>
      </c>
      <c r="C26" s="65"/>
      <c r="D26" s="70"/>
    </row>
    <row r="27" spans="1:5" ht="15.75" x14ac:dyDescent="0.25">
      <c r="A27" s="1"/>
      <c r="B27" s="65" t="s">
        <v>87</v>
      </c>
      <c r="C27" s="65"/>
      <c r="D27" s="70"/>
    </row>
    <row r="28" spans="1:5" ht="15.75" x14ac:dyDescent="0.25">
      <c r="A28" s="1"/>
      <c r="B28" s="65" t="s">
        <v>88</v>
      </c>
      <c r="C28" s="65"/>
      <c r="D28" s="70"/>
    </row>
    <row r="29" spans="1:5" ht="15.75" x14ac:dyDescent="0.25">
      <c r="A29" s="1"/>
      <c r="B29" s="65"/>
      <c r="C29" s="65"/>
      <c r="D29" s="70"/>
    </row>
    <row r="30" spans="1:5" ht="15.75" x14ac:dyDescent="0.25">
      <c r="A30" s="1"/>
      <c r="B30" s="65"/>
      <c r="C30" s="65"/>
      <c r="D30" s="70"/>
    </row>
    <row r="31" spans="1:5" ht="15.75" x14ac:dyDescent="0.25">
      <c r="A31" s="61" t="s">
        <v>89</v>
      </c>
      <c r="B31" s="61"/>
      <c r="C31" s="61"/>
      <c r="D31" s="70"/>
    </row>
    <row r="32" spans="1:5" ht="15.75" x14ac:dyDescent="0.25">
      <c r="A32" s="1"/>
      <c r="B32" s="65"/>
      <c r="C32" s="65"/>
      <c r="D32" s="70"/>
    </row>
    <row r="33" spans="1:4" ht="15.75" x14ac:dyDescent="0.25">
      <c r="A33" s="1"/>
      <c r="B33" s="65"/>
      <c r="C33" s="65"/>
      <c r="D33" s="70"/>
    </row>
    <row r="34" spans="1:4" ht="15.75" x14ac:dyDescent="0.25">
      <c r="A34" s="1"/>
      <c r="B34" s="65"/>
      <c r="C34" s="65"/>
      <c r="D34" s="70"/>
    </row>
    <row r="35" spans="1:4" ht="15.75" x14ac:dyDescent="0.25">
      <c r="A35" s="1"/>
      <c r="B35" s="65"/>
      <c r="C35" s="65"/>
      <c r="D35" s="70"/>
    </row>
  </sheetData>
  <mergeCells count="7">
    <mergeCell ref="A31:C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2021-03-07T10:18:21Z</dcterms:modified>
</cp:coreProperties>
</file>