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8" windowWidth="14808" windowHeight="8016" activeTab="4"/>
  </bookViews>
  <sheets>
    <sheet name="1кв" sheetId="13" r:id="rId1"/>
    <sheet name="2кв" sheetId="14" r:id="rId2"/>
    <sheet name="3кв" sheetId="15" r:id="rId3"/>
    <sheet name="4кв" sheetId="16" r:id="rId4"/>
    <sheet name="отчет" sheetId="17" r:id="rId5"/>
  </sheets>
  <definedNames>
    <definedName name="_xlnm.Print_Area" localSheetId="0">'1кв'!$A$1:$E$57</definedName>
    <definedName name="_xlnm.Print_Area" localSheetId="1">'2кв'!$A$1:$E$53</definedName>
    <definedName name="_xlnm.Print_Area" localSheetId="2">'3кв'!$A$1:$E$59</definedName>
    <definedName name="_xlnm.Print_Area" localSheetId="3">'4кв'!$A$1:$E$55</definedName>
    <definedName name="_xlnm.Print_Area" localSheetId="4">отчет!$A$1:$C$40</definedName>
  </definedNames>
  <calcPr calcId="145621"/>
</workbook>
</file>

<file path=xl/calcChain.xml><?xml version="1.0" encoding="utf-8"?>
<calcChain xmlns="http://schemas.openxmlformats.org/spreadsheetml/2006/main">
  <c r="E29" i="16" l="1"/>
  <c r="C27" i="17"/>
  <c r="D36" i="15"/>
  <c r="C26" i="17"/>
  <c r="C22" i="17"/>
  <c r="C23" i="17"/>
  <c r="C24" i="17"/>
  <c r="C25" i="17"/>
  <c r="C20" i="17"/>
  <c r="C21" i="17"/>
  <c r="C19" i="17"/>
  <c r="C14" i="17"/>
  <c r="C15" i="17"/>
  <c r="C16" i="17"/>
  <c r="C13" i="17"/>
  <c r="C6" i="17"/>
  <c r="E32" i="16"/>
  <c r="E31" i="16"/>
  <c r="E30" i="16"/>
  <c r="B48" i="16"/>
  <c r="B53" i="16"/>
  <c r="B52" i="16"/>
  <c r="E24" i="16"/>
  <c r="E23" i="16"/>
  <c r="E22" i="16"/>
  <c r="C17" i="17" l="1"/>
  <c r="C28" i="17"/>
  <c r="C31" i="17" s="1"/>
  <c r="C32" i="17" s="1"/>
  <c r="B54" i="16"/>
  <c r="B55" i="16" s="1"/>
  <c r="E36" i="15"/>
  <c r="B52" i="15"/>
  <c r="E33" i="15"/>
  <c r="E34" i="15"/>
  <c r="E35" i="15"/>
  <c r="E32" i="15"/>
  <c r="E29" i="15"/>
  <c r="B57" i="15"/>
  <c r="B56" i="15"/>
  <c r="E24" i="15"/>
  <c r="E23" i="15"/>
  <c r="E22" i="15"/>
  <c r="B58" i="15" l="1"/>
  <c r="B59" i="15" s="1"/>
  <c r="E30" i="14"/>
  <c r="B51" i="14"/>
  <c r="B46" i="14"/>
  <c r="E23" i="14"/>
  <c r="B50" i="14"/>
  <c r="E24" i="14"/>
  <c r="D22" i="14"/>
  <c r="E22" i="14" s="1"/>
  <c r="B52" i="14" s="1"/>
  <c r="B53" i="14" l="1"/>
  <c r="B55" i="13"/>
  <c r="B54" i="13"/>
  <c r="E33" i="13"/>
  <c r="E31" i="13"/>
  <c r="E32" i="13"/>
  <c r="E30" i="13"/>
  <c r="D22" i="13" l="1"/>
  <c r="E22" i="13" l="1"/>
  <c r="E34" i="13" s="1"/>
  <c r="E24" i="13"/>
  <c r="B56" i="13" l="1"/>
  <c r="B57" i="13" s="1"/>
</calcChain>
</file>

<file path=xl/sharedStrings.xml><?xml version="1.0" encoding="utf-8"?>
<sst xmlns="http://schemas.openxmlformats.org/spreadsheetml/2006/main" count="362" uniqueCount="127">
  <si>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</si>
  <si>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</si>
  <si>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</si>
  <si>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</si>
  <si>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</si>
  <si>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</si>
  <si>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</si>
  <si>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</si>
  <si>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</si>
  <si>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</si>
  <si>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</si>
  <si>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</si>
  <si>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</si>
  <si>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</si>
  <si>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</si>
  <si>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</si>
  <si>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</si>
  <si>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</si>
  <si>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</si>
  <si>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</si>
  <si>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</si>
  <si>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</si>
  <si>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</si>
  <si>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</si>
  <si>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t>постоянно</t>
  </si>
  <si>
    <t>г. Россошь, ул. Свердлова, д. 49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</si>
  <si>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Тритенко Валентины Петровны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</si>
  <si>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№51,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№16 от 09.03.2015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</si>
  <si>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№17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</si>
  <si>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№49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Свердлова</t>
    </r>
  </si>
  <si>
    <t>Стоимость материалов</t>
  </si>
  <si>
    <t>1 квартал</t>
  </si>
  <si>
    <t>руб.</t>
  </si>
  <si>
    <t>март</t>
  </si>
  <si>
    <t>ч/час</t>
  </si>
  <si>
    <t>Исполнитель - ООО ЖКХ "Локомотив", в лице директора  Шевченко Г. А.</t>
  </si>
  <si>
    <t>Заказчик - Собственники МКД, в лице председателя совета МКД Тритенко В.П.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</si>
  <si>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</si>
  <si>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</si>
  <si>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</si>
  <si>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</si>
  <si>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 дома = 2695,2м2</t>
  </si>
  <si>
    <t>ОДН по электроэнергии</t>
  </si>
  <si>
    <t>февраль</t>
  </si>
  <si>
    <t xml:space="preserve">Расходы по содержанию и тек. Ремонту </t>
  </si>
  <si>
    <t xml:space="preserve">Расходы по управлению МКД </t>
  </si>
  <si>
    <t>ОДН по ГВС</t>
  </si>
  <si>
    <t>ИТОГО, руб.</t>
  </si>
  <si>
    <t>Остаток на начало квартала</t>
  </si>
  <si>
    <t>ОДН по водоотведению</t>
  </si>
  <si>
    <t>определена приложением № 9 к договору</t>
  </si>
  <si>
    <t>ОДН по ХВС</t>
  </si>
  <si>
    <t>Услуги по содержанию многоквартирного дома</t>
  </si>
  <si>
    <t>интернет ТТК</t>
  </si>
  <si>
    <t>за 1 квартал 2020г.</t>
  </si>
  <si>
    <t>"31" 03 2020 г.</t>
  </si>
  <si>
    <t>Обработка подъездов хлорсодержащими растворами  протирка перил, почт.ящиков, замков ежедневно</t>
  </si>
  <si>
    <t>с 26.03 по 31.03</t>
  </si>
  <si>
    <t>Опиловка деревьев</t>
  </si>
  <si>
    <t>Ремонт подъездных дверей со сваркой</t>
  </si>
  <si>
    <t>Частичный ремонт мягкой кровли</t>
  </si>
  <si>
    <t>январь</t>
  </si>
  <si>
    <t>Предъявлено населению 162384,16</t>
  </si>
  <si>
    <t>интернет Ростелеком</t>
  </si>
  <si>
    <t>интернет Квант-телеком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</si>
  <si>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01 2020 г</t>
    </r>
    <r>
      <rPr>
        <sz val="11"/>
        <color theme="1"/>
        <rFont val="Times New Roman"/>
        <family val="1"/>
        <charset val="204"/>
      </rPr>
      <t>. по "</t>
    </r>
    <r>
      <rPr>
        <u/>
        <sz val="11"/>
        <color theme="1"/>
        <rFont val="Times New Roman"/>
        <family val="1"/>
        <charset val="204"/>
      </rPr>
      <t>31" 03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семьдесят одна тысяча шестьсот тридцать шесть рублей 50 копеек</t>
    </r>
  </si>
  <si>
    <t>за 2 квартал 2020 года</t>
  </si>
  <si>
    <t>"30" 06  2020 г.</t>
  </si>
  <si>
    <t>Обработка подъездов хлорсодержащими растворами  протирка перил, почт.ящиков, замков ежедневно, опрыскивание 1 раз в неделю</t>
  </si>
  <si>
    <t>2 квартал</t>
  </si>
  <si>
    <t xml:space="preserve">           2. Всего за период с "01" 04 2020 г. по "30" 06 2020 г. выполнено работ (оказано услуг) на общую сумму сто семьдесят четыре тысячи четыреста семьдесят один рубль 63 копейки</t>
  </si>
  <si>
    <t>Предъявлено населению 184239,53</t>
  </si>
  <si>
    <t>3 квартал</t>
  </si>
  <si>
    <t>Поверка ОПУ ТЭ</t>
  </si>
  <si>
    <t>ремонт балконной плиты (кв.47)</t>
  </si>
  <si>
    <t>замена участка ХВС 3м</t>
  </si>
  <si>
    <t>замена крана на подаче ГВС</t>
  </si>
  <si>
    <t>перекрытие и запуск стояков ГВС, ХВС</t>
  </si>
  <si>
    <t>Замена счетчика ВСТН-50</t>
  </si>
  <si>
    <t>август</t>
  </si>
  <si>
    <t>сентябрь</t>
  </si>
  <si>
    <t xml:space="preserve">           2. Всего за период с "01" 07 2020 г. по "30" 09 2020 г. выполнено работ (оказано услуг) на общую сумму сто девяносто одна тысяча девятьсот семьдесят семь рублей 85 копеек</t>
  </si>
  <si>
    <t>Предъявлено населению 178694,21</t>
  </si>
  <si>
    <t>за 3 квартал 2020 года</t>
  </si>
  <si>
    <t>"30" 09  2020 г.</t>
  </si>
  <si>
    <t>за 4 квартал 2020 года</t>
  </si>
  <si>
    <t>"31" 12 2020 г.</t>
  </si>
  <si>
    <t>4 квартал</t>
  </si>
  <si>
    <t>октябрь</t>
  </si>
  <si>
    <t>Ремонт мягкой кровли кв.29</t>
  </si>
  <si>
    <t>Монтаж информ.стендов с планами благ-ва</t>
  </si>
  <si>
    <t>декабрь</t>
  </si>
  <si>
    <t>Предъявлено населению 171377,43</t>
  </si>
  <si>
    <t>ОТЧЕТ</t>
  </si>
  <si>
    <t>О ВЫПОЛНЕННЫХ РАБОТАХ И ДВИЖЕНИИ  СРЕДСТВ</t>
  </si>
  <si>
    <t>НА ЛИЦЕВОМ СЧЕТЕ  ЗА  период  с 01.01.2020 по 31.12.2020г.</t>
  </si>
  <si>
    <t>Остаток на начало периода</t>
  </si>
  <si>
    <t xml:space="preserve">Доходы: </t>
  </si>
  <si>
    <t xml:space="preserve"> в том числе начислено:</t>
  </si>
  <si>
    <t>холодная вода на СОИ  - 7204,8</t>
  </si>
  <si>
    <t>Оплачено в текущем периоде по квитанциям</t>
  </si>
  <si>
    <t>Интернет ТТК за размещение оборудования в МОП</t>
  </si>
  <si>
    <t>Интернет Ростелеком за размещение оборудования в МОП</t>
  </si>
  <si>
    <t>Интернет Квант-телеком за размещение оборудования в МОП</t>
  </si>
  <si>
    <t>Итого доходов</t>
  </si>
  <si>
    <t>Расходы:</t>
  </si>
  <si>
    <t xml:space="preserve">Услуги по содержанию многоквартирного дома </t>
  </si>
  <si>
    <t xml:space="preserve">горячая вода на СОИ  </t>
  </si>
  <si>
    <t xml:space="preserve">холодная вода на СОИ  </t>
  </si>
  <si>
    <t xml:space="preserve">электроэнергия на СОИ  </t>
  </si>
  <si>
    <t xml:space="preserve">водоотведение на СОИ </t>
  </si>
  <si>
    <t>работы по договору, всего</t>
  </si>
  <si>
    <t>Итого расходов</t>
  </si>
  <si>
    <t>Остаток средств на 01.01.2021</t>
  </si>
  <si>
    <t>Составил: инженер ПТО ____________________ Исраелян Е.В.</t>
  </si>
  <si>
    <t xml:space="preserve">Получил: </t>
  </si>
  <si>
    <t>Отчет за 2020 год.</t>
  </si>
  <si>
    <t>Перечень предлагаемых работ на 20210 год.</t>
  </si>
  <si>
    <t>Предложение по структуре тарифа на 2021 год.</t>
  </si>
  <si>
    <t>Председатель совета дома_____________________________________________</t>
  </si>
  <si>
    <t>по ж.д. ул.Свердлова,49</t>
  </si>
  <si>
    <t>Начислено всего 696695,33</t>
  </si>
  <si>
    <t>горячая вода на СОИ  - 52581,53</t>
  </si>
  <si>
    <t>электроэнергия на СОИ -13989,36</t>
  </si>
  <si>
    <t>водоотведение на СОИ - 15820,02</t>
  </si>
  <si>
    <t>Непредвиденные работы 124,5 ч/ч</t>
  </si>
  <si>
    <r>
      <t xml:space="preserve">           2. Всего за период с</t>
    </r>
    <r>
      <rPr>
        <u/>
        <sz val="11"/>
        <color theme="1"/>
        <rFont val="Times New Roman"/>
        <family val="1"/>
        <charset val="204"/>
      </rPr>
      <t xml:space="preserve"> "01" 10 2020 г</t>
    </r>
    <r>
      <rPr>
        <sz val="11"/>
        <color theme="1"/>
        <rFont val="Times New Roman"/>
        <family val="1"/>
        <charset val="204"/>
      </rPr>
      <t>. по "31</t>
    </r>
    <r>
      <rPr>
        <u/>
        <sz val="11"/>
        <color theme="1"/>
        <rFont val="Times New Roman"/>
        <family val="1"/>
        <charset val="204"/>
      </rPr>
      <t>" 12 2020 г.</t>
    </r>
    <r>
      <rPr>
        <sz val="11"/>
        <color theme="1"/>
        <rFont val="Times New Roman"/>
        <family val="1"/>
        <charset val="204"/>
      </rPr>
      <t xml:space="preserve"> выполнено работ (оказано услуг) на общую сумму сто пятьдесят четыре тысячи триста пятьдесят девять рублей 41 копейка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</si>
</sst>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#,##0.00_ ;\-#,##0.0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3" fontId="8" fillId="0" borderId="1" xfId="1" applyFont="1" applyBorder="1" applyAlignment="1">
      <alignment horizontal="center" vertical="center" wrapText="1"/>
    </xf>
    <xf numFmtId="0" fontId="8" fillId="0" borderId="0" xfId="0" applyFont="1"/>
    <xf numFmtId="0" fontId="11" fillId="0" borderId="3" xfId="0" applyFont="1" applyFill="1" applyBorder="1" applyAlignment="1">
      <alignment wrapText="1"/>
    </xf>
    <xf numFmtId="0" fontId="11" fillId="0" borderId="4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43" fontId="8" fillId="0" borderId="0" xfId="1" applyFont="1"/>
    <xf numFmtId="43" fontId="4" fillId="0" borderId="0" xfId="1" applyFont="1"/>
    <xf numFmtId="0" fontId="12" fillId="0" borderId="0" xfId="0" applyFont="1"/>
    <xf numFmtId="43" fontId="4" fillId="0" borderId="0" xfId="0" applyNumberFormat="1" applyFont="1"/>
    <xf numFmtId="0" fontId="11" fillId="0" borderId="4" xfId="0" applyFont="1" applyBorder="1" applyAlignment="1">
      <alignment horizontal="center"/>
    </xf>
    <xf numFmtId="0" fontId="8" fillId="0" borderId="1" xfId="0" applyFont="1" applyBorder="1"/>
    <xf numFmtId="0" fontId="11" fillId="0" borderId="1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11" fillId="0" borderId="7" xfId="0" applyFont="1" applyFill="1" applyBorder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2" fontId="8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right" wrapText="1"/>
    </xf>
    <xf numFmtId="39" fontId="8" fillId="0" borderId="0" xfId="1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11" fillId="2" borderId="4" xfId="0" applyFont="1" applyFill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righ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wrapText="1"/>
    </xf>
    <xf numFmtId="0" fontId="8" fillId="0" borderId="0" xfId="0" applyFont="1" applyAlignment="1">
      <alignment horizontal="center" wrapText="1"/>
    </xf>
    <xf numFmtId="39" fontId="4" fillId="0" borderId="1" xfId="1" applyNumberFormat="1" applyFont="1" applyBorder="1" applyAlignment="1">
      <alignment horizontal="right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2" fillId="0" borderId="1" xfId="0" applyNumberFormat="1" applyFont="1" applyBorder="1"/>
    <xf numFmtId="164" fontId="15" fillId="0" borderId="1" xfId="1" applyNumberFormat="1" applyFont="1" applyBorder="1" applyAlignment="1">
      <alignment horizontal="center"/>
    </xf>
    <xf numFmtId="4" fontId="13" fillId="0" borderId="0" xfId="0" applyNumberFormat="1" applyFont="1"/>
    <xf numFmtId="0" fontId="3" fillId="0" borderId="0" xfId="0" applyFont="1" applyAlignment="1">
      <alignment horizontal="left"/>
    </xf>
    <xf numFmtId="0" fontId="2" fillId="0" borderId="1" xfId="0" applyFont="1" applyBorder="1" applyAlignment="1"/>
    <xf numFmtId="0" fontId="2" fillId="0" borderId="1" xfId="0" applyFont="1" applyBorder="1" applyAlignment="1">
      <alignment vertical="center" wrapText="1"/>
    </xf>
    <xf numFmtId="164" fontId="16" fillId="0" borderId="1" xfId="0" applyNumberFormat="1" applyFont="1" applyBorder="1" applyAlignment="1">
      <alignment horizontal="center"/>
    </xf>
    <xf numFmtId="165" fontId="4" fillId="0" borderId="0" xfId="1" applyNumberFormat="1" applyFont="1" applyBorder="1"/>
    <xf numFmtId="49" fontId="2" fillId="0" borderId="1" xfId="0" applyNumberFormat="1" applyFont="1" applyBorder="1" applyAlignme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/>
    </xf>
    <xf numFmtId="164" fontId="15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16" fillId="0" borderId="1" xfId="0" applyFont="1" applyBorder="1"/>
    <xf numFmtId="43" fontId="0" fillId="0" borderId="0" xfId="0" applyNumberFormat="1"/>
    <xf numFmtId="0" fontId="2" fillId="0" borderId="8" xfId="0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2" fontId="2" fillId="0" borderId="1" xfId="1" applyNumberFormat="1" applyFont="1" applyBorder="1" applyAlignment="1">
      <alignment horizontal="center"/>
    </xf>
    <xf numFmtId="49" fontId="2" fillId="0" borderId="1" xfId="0" applyNumberFormat="1" applyFont="1" applyBorder="1" applyAlignment="1">
      <alignment vertical="center" wrapText="1"/>
    </xf>
    <xf numFmtId="2" fontId="15" fillId="0" borderId="1" xfId="1" applyNumberFormat="1" applyFont="1" applyBorder="1" applyAlignment="1">
      <alignment horizontal="center"/>
    </xf>
    <xf numFmtId="49" fontId="15" fillId="0" borderId="1" xfId="0" applyNumberFormat="1" applyFont="1" applyBorder="1" applyAlignment="1">
      <alignment horizontal="left"/>
    </xf>
    <xf numFmtId="0" fontId="3" fillId="0" borderId="0" xfId="0" applyFont="1" applyAlignment="1"/>
    <xf numFmtId="2" fontId="8" fillId="0" borderId="0" xfId="1" applyNumberFormat="1" applyFont="1" applyAlignment="1">
      <alignment horizontal="righ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view="pageBreakPreview" topLeftCell="A25" zoomScaleNormal="100" zoomScaleSheetLayoutView="100" workbookViewId="0">
      <selection activeCell="A39" sqref="A39:E3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2.33203125" style="2" customWidth="1"/>
    <col min="5" max="5" width="16.5546875" style="2" customWidth="1"/>
    <col min="6" max="6" width="9.109375" style="2"/>
    <col min="7" max="7" width="15.33203125" style="2" customWidth="1"/>
    <col min="8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5.25" customHeight="1" x14ac:dyDescent="0.3">
      <c r="A2" s="48" t="s">
        <v>12</v>
      </c>
      <c r="B2" s="49"/>
      <c r="C2" s="49"/>
      <c r="D2" s="49"/>
      <c r="E2" s="49"/>
    </row>
    <row r="3" spans="1:5" ht="15.6" x14ac:dyDescent="0.3">
      <c r="A3" s="48" t="s">
        <v>54</v>
      </c>
      <c r="B3" s="48"/>
      <c r="C3" s="48"/>
      <c r="D3" s="48"/>
      <c r="E3" s="48"/>
    </row>
    <row r="4" spans="1:5" s="1" customFormat="1" ht="15.6" customHeight="1" x14ac:dyDescent="0.3">
      <c r="A4" s="5" t="s">
        <v>13</v>
      </c>
      <c r="B4" s="28"/>
      <c r="C4" s="28"/>
      <c r="D4" s="50" t="s">
        <v>55</v>
      </c>
      <c r="E4" s="50"/>
    </row>
    <row r="5" spans="1:5" x14ac:dyDescent="0.25">
      <c r="A5" s="26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26</v>
      </c>
      <c r="B9" s="51"/>
      <c r="C9" s="51"/>
      <c r="D9" s="51"/>
      <c r="E9" s="51"/>
    </row>
    <row r="10" spans="1:5" ht="20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27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ht="15" customHeight="1" x14ac:dyDescent="0.25">
      <c r="A13" s="51" t="s">
        <v>22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ht="13.5" customHeight="1" x14ac:dyDescent="0.25">
      <c r="A15" s="51" t="s">
        <v>23</v>
      </c>
      <c r="B15" s="51"/>
      <c r="C15" s="51"/>
      <c r="D15" s="51"/>
      <c r="E15" s="51"/>
    </row>
    <row r="16" spans="1:5" ht="13.5" customHeight="1" x14ac:dyDescent="0.25">
      <c r="A16" s="53" t="s">
        <v>16</v>
      </c>
      <c r="B16" s="56"/>
      <c r="C16" s="56"/>
      <c r="D16" s="56"/>
      <c r="E16" s="56"/>
    </row>
    <row r="17" spans="1:7" ht="31.5" customHeight="1" x14ac:dyDescent="0.25">
      <c r="A17" s="51" t="s">
        <v>17</v>
      </c>
      <c r="B17" s="51"/>
      <c r="C17" s="51"/>
      <c r="D17" s="51"/>
      <c r="E17" s="51"/>
    </row>
    <row r="18" spans="1:7" ht="60.6" customHeight="1" x14ac:dyDescent="0.25">
      <c r="A18" s="51" t="s">
        <v>28</v>
      </c>
      <c r="B18" s="51"/>
      <c r="C18" s="51"/>
      <c r="D18" s="51"/>
      <c r="E18" s="51"/>
    </row>
    <row r="19" spans="1:7" ht="37.5" customHeight="1" x14ac:dyDescent="0.25">
      <c r="A19" s="52" t="s">
        <v>29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2695.2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7" t="s">
        <v>52</v>
      </c>
      <c r="B22" s="9" t="s">
        <v>50</v>
      </c>
      <c r="C22" s="3" t="s">
        <v>4</v>
      </c>
      <c r="D22" s="3">
        <f>11.64</f>
        <v>11.64</v>
      </c>
      <c r="E22" s="8">
        <f>D22*F20*G20</f>
        <v>94116.384000000005</v>
      </c>
      <c r="G22" s="20"/>
    </row>
    <row r="23" spans="1:7" ht="55.2" x14ac:dyDescent="0.25">
      <c r="A23" s="7" t="s">
        <v>56</v>
      </c>
      <c r="B23" s="29" t="s">
        <v>57</v>
      </c>
      <c r="C23" s="3" t="s">
        <v>4</v>
      </c>
      <c r="D23" s="3"/>
      <c r="E23" s="8">
        <v>346.56</v>
      </c>
      <c r="G23" s="20"/>
    </row>
    <row r="24" spans="1:7" x14ac:dyDescent="0.25">
      <c r="A24" s="14" t="s">
        <v>45</v>
      </c>
      <c r="B24" s="15" t="s">
        <v>24</v>
      </c>
      <c r="C24" s="16" t="s">
        <v>4</v>
      </c>
      <c r="D24" s="16">
        <v>4.5999999999999996</v>
      </c>
      <c r="E24" s="8">
        <f>D24*F20*G20</f>
        <v>37193.759999999995</v>
      </c>
      <c r="G24" s="20"/>
    </row>
    <row r="25" spans="1:7" x14ac:dyDescent="0.25">
      <c r="A25" s="7" t="s">
        <v>51</v>
      </c>
      <c r="B25" s="9" t="s">
        <v>31</v>
      </c>
      <c r="C25" s="3" t="s">
        <v>32</v>
      </c>
      <c r="D25" s="3"/>
      <c r="E25" s="8">
        <v>0</v>
      </c>
      <c r="G25" s="20"/>
    </row>
    <row r="26" spans="1:7" x14ac:dyDescent="0.25">
      <c r="A26" s="7" t="s">
        <v>46</v>
      </c>
      <c r="B26" s="9" t="s">
        <v>31</v>
      </c>
      <c r="C26" s="3" t="s">
        <v>32</v>
      </c>
      <c r="D26" s="3"/>
      <c r="E26" s="8">
        <v>8977.81</v>
      </c>
      <c r="G26" s="20"/>
    </row>
    <row r="27" spans="1:7" x14ac:dyDescent="0.25">
      <c r="A27" s="7" t="s">
        <v>42</v>
      </c>
      <c r="B27" s="9" t="s">
        <v>31</v>
      </c>
      <c r="C27" s="3" t="s">
        <v>32</v>
      </c>
      <c r="D27" s="3"/>
      <c r="E27" s="8">
        <v>3576.65</v>
      </c>
      <c r="G27" s="20"/>
    </row>
    <row r="28" spans="1:7" x14ac:dyDescent="0.25">
      <c r="A28" s="7" t="s">
        <v>49</v>
      </c>
      <c r="B28" s="9" t="s">
        <v>31</v>
      </c>
      <c r="C28" s="3" t="s">
        <v>32</v>
      </c>
      <c r="D28" s="3"/>
      <c r="E28" s="8">
        <v>3845.52</v>
      </c>
      <c r="G28" s="20"/>
    </row>
    <row r="29" spans="1:7" x14ac:dyDescent="0.25">
      <c r="A29" s="7" t="s">
        <v>30</v>
      </c>
      <c r="B29" s="9" t="s">
        <v>31</v>
      </c>
      <c r="C29" s="3" t="s">
        <v>32</v>
      </c>
      <c r="D29" s="3"/>
      <c r="E29" s="8">
        <v>6235.02</v>
      </c>
      <c r="G29" s="20"/>
    </row>
    <row r="30" spans="1:7" x14ac:dyDescent="0.25">
      <c r="A30" s="12" t="s">
        <v>58</v>
      </c>
      <c r="B30" s="21" t="s">
        <v>61</v>
      </c>
      <c r="C30" s="3" t="s">
        <v>34</v>
      </c>
      <c r="D30" s="21">
        <v>40</v>
      </c>
      <c r="E30" s="8">
        <f>D30*197.1</f>
        <v>7884</v>
      </c>
      <c r="G30" s="20"/>
    </row>
    <row r="31" spans="1:7" ht="27.6" x14ac:dyDescent="0.25">
      <c r="A31" s="13" t="s">
        <v>59</v>
      </c>
      <c r="B31" s="21" t="s">
        <v>61</v>
      </c>
      <c r="C31" s="3" t="s">
        <v>34</v>
      </c>
      <c r="D31" s="21">
        <v>8</v>
      </c>
      <c r="E31" s="8">
        <f t="shared" ref="E31:E32" si="0">D31*197.1</f>
        <v>1576.8</v>
      </c>
      <c r="G31" s="20"/>
    </row>
    <row r="32" spans="1:7" x14ac:dyDescent="0.25">
      <c r="A32" s="30" t="s">
        <v>58</v>
      </c>
      <c r="B32" s="21" t="s">
        <v>43</v>
      </c>
      <c r="C32" s="3" t="s">
        <v>34</v>
      </c>
      <c r="D32" s="23">
        <v>16</v>
      </c>
      <c r="E32" s="8">
        <f t="shared" si="0"/>
        <v>3153.6</v>
      </c>
      <c r="G32" s="20"/>
    </row>
    <row r="33" spans="1:7" x14ac:dyDescent="0.25">
      <c r="A33" s="13" t="s">
        <v>60</v>
      </c>
      <c r="B33" s="21" t="s">
        <v>33</v>
      </c>
      <c r="C33" s="3" t="s">
        <v>34</v>
      </c>
      <c r="D33" s="21">
        <v>24</v>
      </c>
      <c r="E33" s="8">
        <f>D33*197.1</f>
        <v>4730.3999999999996</v>
      </c>
      <c r="G33" s="20"/>
    </row>
    <row r="34" spans="1:7" s="11" customFormat="1" x14ac:dyDescent="0.25">
      <c r="A34" s="22" t="s">
        <v>47</v>
      </c>
      <c r="B34" s="22"/>
      <c r="C34" s="22"/>
      <c r="D34" s="22"/>
      <c r="E34" s="10">
        <f>SUM(E22:E33)</f>
        <v>171636.50399999996</v>
      </c>
    </row>
    <row r="36" spans="1:7" ht="33.75" customHeight="1" x14ac:dyDescent="0.25">
      <c r="A36" s="58" t="s">
        <v>65</v>
      </c>
      <c r="B36" s="58"/>
      <c r="C36" s="58"/>
      <c r="D36" s="58"/>
      <c r="E36" s="58"/>
    </row>
    <row r="37" spans="1:7" ht="32.25" customHeight="1" x14ac:dyDescent="0.25">
      <c r="A37" s="51" t="s">
        <v>21</v>
      </c>
      <c r="B37" s="51"/>
      <c r="C37" s="51"/>
      <c r="D37" s="51"/>
      <c r="E37" s="51"/>
    </row>
    <row r="38" spans="1:7" x14ac:dyDescent="0.25">
      <c r="A38" s="51" t="s">
        <v>20</v>
      </c>
      <c r="B38" s="51"/>
      <c r="C38" s="51"/>
      <c r="D38" s="51"/>
      <c r="E38" s="51"/>
    </row>
    <row r="39" spans="1:7" ht="35.25" customHeight="1" x14ac:dyDescent="0.25">
      <c r="A39" s="51" t="s">
        <v>37</v>
      </c>
      <c r="B39" s="51"/>
      <c r="C39" s="51"/>
      <c r="D39" s="51"/>
      <c r="E39" s="51"/>
    </row>
    <row r="40" spans="1:7" x14ac:dyDescent="0.25">
      <c r="A40" s="51" t="s">
        <v>18</v>
      </c>
      <c r="B40" s="51"/>
      <c r="C40" s="51"/>
      <c r="D40" s="51"/>
      <c r="E40" s="51"/>
    </row>
    <row r="41" spans="1:7" x14ac:dyDescent="0.25">
      <c r="A41" s="59" t="s">
        <v>5</v>
      </c>
      <c r="B41" s="59"/>
      <c r="C41" s="59"/>
      <c r="D41" s="59"/>
      <c r="E41" s="59"/>
    </row>
    <row r="42" spans="1:7" x14ac:dyDescent="0.25">
      <c r="A42" s="51" t="s">
        <v>18</v>
      </c>
      <c r="B42" s="51"/>
      <c r="C42" s="51"/>
      <c r="D42" s="51"/>
      <c r="E42" s="51"/>
    </row>
    <row r="43" spans="1:7" x14ac:dyDescent="0.25">
      <c r="A43" s="60" t="s">
        <v>35</v>
      </c>
      <c r="B43" s="60"/>
      <c r="C43" s="60"/>
      <c r="D43" s="60"/>
      <c r="E43" s="60"/>
    </row>
    <row r="44" spans="1:7" x14ac:dyDescent="0.25">
      <c r="B44" s="57" t="s">
        <v>19</v>
      </c>
      <c r="C44" s="57"/>
      <c r="D44" s="57"/>
      <c r="E44" s="6" t="s">
        <v>6</v>
      </c>
    </row>
    <row r="45" spans="1:7" x14ac:dyDescent="0.25">
      <c r="A45" s="25"/>
      <c r="B45" s="25"/>
      <c r="C45" s="25"/>
      <c r="D45" s="25"/>
      <c r="E45" s="25"/>
    </row>
    <row r="46" spans="1:7" x14ac:dyDescent="0.25">
      <c r="A46" s="60" t="s">
        <v>36</v>
      </c>
      <c r="B46" s="60"/>
      <c r="C46" s="60"/>
      <c r="D46" s="60"/>
      <c r="E46" s="60"/>
    </row>
    <row r="47" spans="1:7" x14ac:dyDescent="0.25">
      <c r="B47" s="57" t="s">
        <v>19</v>
      </c>
      <c r="C47" s="57"/>
      <c r="D47" s="57"/>
      <c r="E47" s="6" t="s">
        <v>6</v>
      </c>
    </row>
    <row r="48" spans="1:7" x14ac:dyDescent="0.25">
      <c r="A48" s="2" t="s">
        <v>41</v>
      </c>
    </row>
    <row r="49" spans="1:2" x14ac:dyDescent="0.25">
      <c r="A49" s="11" t="s">
        <v>38</v>
      </c>
    </row>
    <row r="50" spans="1:2" x14ac:dyDescent="0.25">
      <c r="A50" s="11" t="s">
        <v>48</v>
      </c>
      <c r="B50" s="17">
        <v>3290.9</v>
      </c>
    </row>
    <row r="51" spans="1:2" ht="26.25" customHeight="1" x14ac:dyDescent="0.25">
      <c r="A51" s="24" t="s">
        <v>62</v>
      </c>
      <c r="B51" s="18"/>
    </row>
    <row r="52" spans="1:2" x14ac:dyDescent="0.25">
      <c r="A52" s="2" t="s">
        <v>39</v>
      </c>
      <c r="B52" s="18">
        <v>158212.26999999999</v>
      </c>
    </row>
    <row r="53" spans="1:2" x14ac:dyDescent="0.25">
      <c r="A53" s="2" t="s">
        <v>63</v>
      </c>
      <c r="B53" s="18">
        <v>1050</v>
      </c>
    </row>
    <row r="54" spans="1:2" x14ac:dyDescent="0.25">
      <c r="A54" s="2" t="s">
        <v>53</v>
      </c>
      <c r="B54" s="18">
        <f>2*300</f>
        <v>600</v>
      </c>
    </row>
    <row r="55" spans="1:2" x14ac:dyDescent="0.25">
      <c r="A55" s="2" t="s">
        <v>64</v>
      </c>
      <c r="B55" s="18">
        <f>8.5*200</f>
        <v>1700</v>
      </c>
    </row>
    <row r="56" spans="1:2" ht="27.6" x14ac:dyDescent="0.25">
      <c r="A56" s="24" t="s">
        <v>44</v>
      </c>
      <c r="B56" s="18">
        <f>E34</f>
        <v>171636.50399999996</v>
      </c>
    </row>
    <row r="57" spans="1:2" x14ac:dyDescent="0.25">
      <c r="A57" s="19" t="s">
        <v>40</v>
      </c>
      <c r="B57" s="34">
        <f>B50+B52+B53+B54+B55-B56</f>
        <v>-6783.3339999999735</v>
      </c>
    </row>
  </sheetData>
  <mergeCells count="30">
    <mergeCell ref="B47:D47"/>
    <mergeCell ref="A20:E20"/>
    <mergeCell ref="A36:E36"/>
    <mergeCell ref="A37:E37"/>
    <mergeCell ref="A38:E38"/>
    <mergeCell ref="A39:E39"/>
    <mergeCell ref="A40:E40"/>
    <mergeCell ref="A41:E41"/>
    <mergeCell ref="A42:E42"/>
    <mergeCell ref="A43:E43"/>
    <mergeCell ref="B44:D44"/>
    <mergeCell ref="A46:E4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view="pageBreakPreview" topLeftCell="A22" zoomScaleNormal="100" zoomScaleSheetLayoutView="100" workbookViewId="0">
      <selection activeCell="A23" sqref="A23:E23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2.33203125" style="2" customWidth="1"/>
    <col min="5" max="5" width="16.5546875" style="2" customWidth="1"/>
    <col min="6" max="6" width="9.109375" style="2"/>
    <col min="7" max="7" width="15.33203125" style="2" customWidth="1"/>
    <col min="8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5.2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1" t="s">
        <v>66</v>
      </c>
      <c r="B3" s="61"/>
      <c r="C3" s="61"/>
      <c r="D3" s="61"/>
      <c r="E3" s="61"/>
    </row>
    <row r="4" spans="1:5" s="1" customFormat="1" ht="15.6" customHeight="1" x14ac:dyDescent="0.3">
      <c r="A4" s="38" t="s">
        <v>13</v>
      </c>
      <c r="B4" s="4"/>
      <c r="C4" s="4"/>
      <c r="D4" s="4"/>
      <c r="E4" s="39" t="s">
        <v>67</v>
      </c>
    </row>
    <row r="5" spans="1:5" x14ac:dyDescent="0.25">
      <c r="A5" s="33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26</v>
      </c>
      <c r="B9" s="51"/>
      <c r="C9" s="51"/>
      <c r="D9" s="51"/>
      <c r="E9" s="51"/>
    </row>
    <row r="10" spans="1:5" ht="20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27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ht="15" customHeight="1" x14ac:dyDescent="0.25">
      <c r="A13" s="51" t="s">
        <v>22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ht="13.5" customHeight="1" x14ac:dyDescent="0.25">
      <c r="A15" s="51" t="s">
        <v>23</v>
      </c>
      <c r="B15" s="51"/>
      <c r="C15" s="51"/>
      <c r="D15" s="51"/>
      <c r="E15" s="51"/>
    </row>
    <row r="16" spans="1:5" ht="13.5" customHeight="1" x14ac:dyDescent="0.25">
      <c r="A16" s="53" t="s">
        <v>16</v>
      </c>
      <c r="B16" s="56"/>
      <c r="C16" s="56"/>
      <c r="D16" s="56"/>
      <c r="E16" s="56"/>
    </row>
    <row r="17" spans="1:7" ht="31.5" customHeight="1" x14ac:dyDescent="0.25">
      <c r="A17" s="51" t="s">
        <v>17</v>
      </c>
      <c r="B17" s="51"/>
      <c r="C17" s="51"/>
      <c r="D17" s="51"/>
      <c r="E17" s="51"/>
    </row>
    <row r="18" spans="1:7" ht="60.6" customHeight="1" x14ac:dyDescent="0.25">
      <c r="A18" s="51" t="s">
        <v>28</v>
      </c>
      <c r="B18" s="51"/>
      <c r="C18" s="51"/>
      <c r="D18" s="51"/>
      <c r="E18" s="51"/>
    </row>
    <row r="19" spans="1:7" ht="37.5" customHeight="1" x14ac:dyDescent="0.25">
      <c r="A19" s="52" t="s">
        <v>29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2695.2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7" t="s">
        <v>52</v>
      </c>
      <c r="B22" s="9" t="s">
        <v>50</v>
      </c>
      <c r="C22" s="3" t="s">
        <v>4</v>
      </c>
      <c r="D22" s="3">
        <f>11.64</f>
        <v>11.64</v>
      </c>
      <c r="E22" s="8">
        <f>D22*F20*G20</f>
        <v>94116.384000000005</v>
      </c>
      <c r="G22" s="20"/>
    </row>
    <row r="23" spans="1:7" ht="69" x14ac:dyDescent="0.25">
      <c r="A23" s="7" t="s">
        <v>68</v>
      </c>
      <c r="B23" s="9" t="s">
        <v>69</v>
      </c>
      <c r="C23" s="3" t="s">
        <v>4</v>
      </c>
      <c r="D23" s="3"/>
      <c r="E23" s="8">
        <f>1692.7*3</f>
        <v>5078.1000000000004</v>
      </c>
      <c r="G23" s="20"/>
    </row>
    <row r="24" spans="1:7" x14ac:dyDescent="0.25">
      <c r="A24" s="14" t="s">
        <v>45</v>
      </c>
      <c r="B24" s="15" t="s">
        <v>24</v>
      </c>
      <c r="C24" s="16" t="s">
        <v>4</v>
      </c>
      <c r="D24" s="16">
        <v>4.5999999999999996</v>
      </c>
      <c r="E24" s="8">
        <f>D24*F20*G20</f>
        <v>37193.759999999995</v>
      </c>
      <c r="G24" s="20"/>
    </row>
    <row r="25" spans="1:7" x14ac:dyDescent="0.25">
      <c r="A25" s="7" t="s">
        <v>51</v>
      </c>
      <c r="B25" s="9" t="s">
        <v>69</v>
      </c>
      <c r="C25" s="3" t="s">
        <v>32</v>
      </c>
      <c r="D25" s="3"/>
      <c r="E25" s="8">
        <v>0</v>
      </c>
      <c r="G25" s="20"/>
    </row>
    <row r="26" spans="1:7" x14ac:dyDescent="0.25">
      <c r="A26" s="7" t="s">
        <v>46</v>
      </c>
      <c r="B26" s="9" t="s">
        <v>69</v>
      </c>
      <c r="C26" s="3" t="s">
        <v>32</v>
      </c>
      <c r="D26" s="3"/>
      <c r="E26" s="8">
        <v>29700.99</v>
      </c>
      <c r="G26" s="20"/>
    </row>
    <row r="27" spans="1:7" x14ac:dyDescent="0.25">
      <c r="A27" s="7" t="s">
        <v>42</v>
      </c>
      <c r="B27" s="9" t="s">
        <v>69</v>
      </c>
      <c r="C27" s="3" t="s">
        <v>32</v>
      </c>
      <c r="D27" s="3"/>
      <c r="E27" s="8">
        <v>3284.05</v>
      </c>
      <c r="G27" s="20"/>
    </row>
    <row r="28" spans="1:7" x14ac:dyDescent="0.25">
      <c r="A28" s="7" t="s">
        <v>49</v>
      </c>
      <c r="B28" s="9" t="s">
        <v>69</v>
      </c>
      <c r="C28" s="3" t="s">
        <v>32</v>
      </c>
      <c r="D28" s="3"/>
      <c r="E28" s="8">
        <v>3845.52</v>
      </c>
      <c r="G28" s="20"/>
    </row>
    <row r="29" spans="1:7" x14ac:dyDescent="0.25">
      <c r="A29" s="7" t="s">
        <v>30</v>
      </c>
      <c r="B29" s="9" t="s">
        <v>69</v>
      </c>
      <c r="C29" s="3" t="s">
        <v>32</v>
      </c>
      <c r="D29" s="3"/>
      <c r="E29" s="8">
        <v>1252.83</v>
      </c>
      <c r="G29" s="20"/>
    </row>
    <row r="30" spans="1:7" s="11" customFormat="1" x14ac:dyDescent="0.25">
      <c r="A30" s="22" t="s">
        <v>47</v>
      </c>
      <c r="B30" s="22"/>
      <c r="C30" s="22"/>
      <c r="D30" s="22"/>
      <c r="E30" s="10">
        <f>SUM(E22:E29)</f>
        <v>174471.63399999996</v>
      </c>
    </row>
    <row r="32" spans="1:7" ht="33.75" customHeight="1" x14ac:dyDescent="0.25">
      <c r="A32" s="51" t="s">
        <v>70</v>
      </c>
      <c r="B32" s="51"/>
      <c r="C32" s="51"/>
      <c r="D32" s="51"/>
      <c r="E32" s="51"/>
    </row>
    <row r="33" spans="1:5" ht="32.25" customHeight="1" x14ac:dyDescent="0.25">
      <c r="A33" s="51" t="s">
        <v>21</v>
      </c>
      <c r="B33" s="51"/>
      <c r="C33" s="51"/>
      <c r="D33" s="51"/>
      <c r="E33" s="51"/>
    </row>
    <row r="34" spans="1:5" x14ac:dyDescent="0.25">
      <c r="A34" s="51" t="s">
        <v>20</v>
      </c>
      <c r="B34" s="51"/>
      <c r="C34" s="51"/>
      <c r="D34" s="51"/>
      <c r="E34" s="51"/>
    </row>
    <row r="35" spans="1:5" ht="35.25" customHeight="1" x14ac:dyDescent="0.25">
      <c r="A35" s="51" t="s">
        <v>37</v>
      </c>
      <c r="B35" s="51"/>
      <c r="C35" s="51"/>
      <c r="D35" s="51"/>
      <c r="E35" s="51"/>
    </row>
    <row r="36" spans="1:5" x14ac:dyDescent="0.25">
      <c r="A36" s="51" t="s">
        <v>18</v>
      </c>
      <c r="B36" s="51"/>
      <c r="C36" s="51"/>
      <c r="D36" s="51"/>
      <c r="E36" s="51"/>
    </row>
    <row r="37" spans="1:5" x14ac:dyDescent="0.25">
      <c r="A37" s="59" t="s">
        <v>5</v>
      </c>
      <c r="B37" s="59"/>
      <c r="C37" s="59"/>
      <c r="D37" s="59"/>
      <c r="E37" s="59"/>
    </row>
    <row r="38" spans="1:5" x14ac:dyDescent="0.25">
      <c r="A38" s="51" t="s">
        <v>18</v>
      </c>
      <c r="B38" s="51"/>
      <c r="C38" s="51"/>
      <c r="D38" s="51"/>
      <c r="E38" s="51"/>
    </row>
    <row r="39" spans="1:5" x14ac:dyDescent="0.25">
      <c r="A39" s="60" t="s">
        <v>35</v>
      </c>
      <c r="B39" s="60"/>
      <c r="C39" s="60"/>
      <c r="D39" s="60"/>
      <c r="E39" s="60"/>
    </row>
    <row r="40" spans="1:5" x14ac:dyDescent="0.25">
      <c r="B40" s="57" t="s">
        <v>19</v>
      </c>
      <c r="C40" s="57"/>
      <c r="D40" s="57"/>
      <c r="E40" s="6" t="s">
        <v>6</v>
      </c>
    </row>
    <row r="41" spans="1:5" x14ac:dyDescent="0.25">
      <c r="A41" s="32"/>
      <c r="B41" s="32"/>
      <c r="C41" s="32"/>
      <c r="D41" s="32"/>
      <c r="E41" s="32"/>
    </row>
    <row r="42" spans="1:5" x14ac:dyDescent="0.25">
      <c r="A42" s="60" t="s">
        <v>36</v>
      </c>
      <c r="B42" s="60"/>
      <c r="C42" s="60"/>
      <c r="D42" s="60"/>
      <c r="E42" s="60"/>
    </row>
    <row r="43" spans="1:5" x14ac:dyDescent="0.25">
      <c r="B43" s="57" t="s">
        <v>19</v>
      </c>
      <c r="C43" s="57"/>
      <c r="D43" s="57"/>
      <c r="E43" s="6" t="s">
        <v>6</v>
      </c>
    </row>
    <row r="44" spans="1:5" x14ac:dyDescent="0.25">
      <c r="A44" s="2" t="s">
        <v>41</v>
      </c>
    </row>
    <row r="45" spans="1:5" x14ac:dyDescent="0.25">
      <c r="A45" s="11" t="s">
        <v>38</v>
      </c>
    </row>
    <row r="46" spans="1:5" x14ac:dyDescent="0.25">
      <c r="A46" s="11" t="s">
        <v>48</v>
      </c>
      <c r="B46" s="40">
        <f>'1кв'!B57</f>
        <v>-6783.3339999999735</v>
      </c>
    </row>
    <row r="47" spans="1:5" ht="26.25" customHeight="1" x14ac:dyDescent="0.25">
      <c r="A47" s="31" t="s">
        <v>71</v>
      </c>
      <c r="B47" s="18"/>
    </row>
    <row r="48" spans="1:5" x14ac:dyDescent="0.25">
      <c r="A48" s="2" t="s">
        <v>39</v>
      </c>
      <c r="B48" s="18">
        <v>166235.37</v>
      </c>
    </row>
    <row r="49" spans="1:2" x14ac:dyDescent="0.25">
      <c r="A49" s="2" t="s">
        <v>63</v>
      </c>
      <c r="B49" s="18">
        <v>1050</v>
      </c>
    </row>
    <row r="50" spans="1:2" x14ac:dyDescent="0.25">
      <c r="A50" s="2" t="s">
        <v>53</v>
      </c>
      <c r="B50" s="18">
        <f>2*300</f>
        <v>600</v>
      </c>
    </row>
    <row r="51" spans="1:2" x14ac:dyDescent="0.25">
      <c r="A51" s="2" t="s">
        <v>64</v>
      </c>
      <c r="B51" s="18">
        <f>3*200</f>
        <v>600</v>
      </c>
    </row>
    <row r="52" spans="1:2" ht="27.6" x14ac:dyDescent="0.25">
      <c r="A52" s="31" t="s">
        <v>44</v>
      </c>
      <c r="B52" s="18">
        <f>E30</f>
        <v>174471.63399999996</v>
      </c>
    </row>
    <row r="53" spans="1:2" x14ac:dyDescent="0.25">
      <c r="A53" s="19" t="s">
        <v>40</v>
      </c>
      <c r="B53" s="34">
        <f>B46+B48+B49+B50+B51-B52</f>
        <v>-12769.59799999994</v>
      </c>
    </row>
  </sheetData>
  <mergeCells count="29">
    <mergeCell ref="B43:D43"/>
    <mergeCell ref="A20:E20"/>
    <mergeCell ref="A32:E32"/>
    <mergeCell ref="A33:E33"/>
    <mergeCell ref="A34:E34"/>
    <mergeCell ref="A35:E35"/>
    <mergeCell ref="A36:E36"/>
    <mergeCell ref="A37:E37"/>
    <mergeCell ref="A38:E38"/>
    <mergeCell ref="A39:E39"/>
    <mergeCell ref="B40:D40"/>
    <mergeCell ref="A42:E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view="pageBreakPreview" topLeftCell="A25" zoomScaleNormal="100" zoomScaleSheetLayoutView="100" workbookViewId="0">
      <selection activeCell="D37" sqref="D37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2.33203125" style="2" customWidth="1"/>
    <col min="5" max="5" width="16.5546875" style="2" customWidth="1"/>
    <col min="6" max="6" width="9.109375" style="2"/>
    <col min="7" max="7" width="15.33203125" style="2" customWidth="1"/>
    <col min="8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5.2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1" t="s">
        <v>83</v>
      </c>
      <c r="B3" s="61"/>
      <c r="C3" s="61"/>
      <c r="D3" s="61"/>
      <c r="E3" s="61"/>
    </row>
    <row r="4" spans="1:5" s="1" customFormat="1" ht="15.6" customHeight="1" x14ac:dyDescent="0.3">
      <c r="A4" s="38" t="s">
        <v>13</v>
      </c>
      <c r="B4" s="4"/>
      <c r="C4" s="4"/>
      <c r="D4" s="4"/>
      <c r="E4" s="39" t="s">
        <v>84</v>
      </c>
    </row>
    <row r="5" spans="1:5" x14ac:dyDescent="0.25">
      <c r="A5" s="37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26</v>
      </c>
      <c r="B9" s="51"/>
      <c r="C9" s="51"/>
      <c r="D9" s="51"/>
      <c r="E9" s="51"/>
    </row>
    <row r="10" spans="1:5" ht="20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27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ht="15" customHeight="1" x14ac:dyDescent="0.25">
      <c r="A13" s="51" t="s">
        <v>22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ht="13.5" customHeight="1" x14ac:dyDescent="0.25">
      <c r="A15" s="51" t="s">
        <v>23</v>
      </c>
      <c r="B15" s="51"/>
      <c r="C15" s="51"/>
      <c r="D15" s="51"/>
      <c r="E15" s="51"/>
    </row>
    <row r="16" spans="1:5" ht="13.5" customHeight="1" x14ac:dyDescent="0.25">
      <c r="A16" s="53" t="s">
        <v>16</v>
      </c>
      <c r="B16" s="56"/>
      <c r="C16" s="56"/>
      <c r="D16" s="56"/>
      <c r="E16" s="56"/>
    </row>
    <row r="17" spans="1:7" ht="31.5" customHeight="1" x14ac:dyDescent="0.25">
      <c r="A17" s="51" t="s">
        <v>17</v>
      </c>
      <c r="B17" s="51"/>
      <c r="C17" s="51"/>
      <c r="D17" s="51"/>
      <c r="E17" s="51"/>
    </row>
    <row r="18" spans="1:7" ht="60.6" customHeight="1" x14ac:dyDescent="0.25">
      <c r="A18" s="51" t="s">
        <v>28</v>
      </c>
      <c r="B18" s="51"/>
      <c r="C18" s="51"/>
      <c r="D18" s="51"/>
      <c r="E18" s="51"/>
    </row>
    <row r="19" spans="1:7" ht="37.5" customHeight="1" x14ac:dyDescent="0.25">
      <c r="A19" s="52" t="s">
        <v>29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2695.2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7" t="s">
        <v>52</v>
      </c>
      <c r="B22" s="9" t="s">
        <v>50</v>
      </c>
      <c r="C22" s="3" t="s">
        <v>4</v>
      </c>
      <c r="D22" s="3">
        <v>12.28</v>
      </c>
      <c r="E22" s="8">
        <f>D22*F20*G20</f>
        <v>99291.167999999991</v>
      </c>
      <c r="G22" s="20"/>
    </row>
    <row r="23" spans="1:7" ht="69" x14ac:dyDescent="0.25">
      <c r="A23" s="7" t="s">
        <v>68</v>
      </c>
      <c r="B23" s="9" t="s">
        <v>72</v>
      </c>
      <c r="C23" s="3" t="s">
        <v>4</v>
      </c>
      <c r="D23" s="3"/>
      <c r="E23" s="8">
        <f>1692.7*3</f>
        <v>5078.1000000000004</v>
      </c>
      <c r="G23" s="20"/>
    </row>
    <row r="24" spans="1:7" x14ac:dyDescent="0.25">
      <c r="A24" s="14" t="s">
        <v>45</v>
      </c>
      <c r="B24" s="15" t="s">
        <v>24</v>
      </c>
      <c r="C24" s="16" t="s">
        <v>4</v>
      </c>
      <c r="D24" s="16">
        <v>4.78</v>
      </c>
      <c r="E24" s="8">
        <f>D24*F20*G20</f>
        <v>38649.168000000005</v>
      </c>
      <c r="G24" s="20"/>
    </row>
    <row r="25" spans="1:7" x14ac:dyDescent="0.25">
      <c r="A25" s="7" t="s">
        <v>51</v>
      </c>
      <c r="B25" s="9" t="s">
        <v>72</v>
      </c>
      <c r="C25" s="3" t="s">
        <v>32</v>
      </c>
      <c r="D25" s="3"/>
      <c r="E25" s="8">
        <v>0</v>
      </c>
      <c r="G25" s="20"/>
    </row>
    <row r="26" spans="1:7" x14ac:dyDescent="0.25">
      <c r="A26" s="7" t="s">
        <v>46</v>
      </c>
      <c r="B26" s="9" t="s">
        <v>72</v>
      </c>
      <c r="C26" s="3" t="s">
        <v>32</v>
      </c>
      <c r="D26" s="3"/>
      <c r="E26" s="8">
        <v>6171.15</v>
      </c>
      <c r="G26" s="20"/>
    </row>
    <row r="27" spans="1:7" x14ac:dyDescent="0.25">
      <c r="A27" s="7" t="s">
        <v>42</v>
      </c>
      <c r="B27" s="9" t="s">
        <v>72</v>
      </c>
      <c r="C27" s="3" t="s">
        <v>32</v>
      </c>
      <c r="D27" s="3"/>
      <c r="E27" s="8">
        <v>3462.28</v>
      </c>
      <c r="G27" s="20"/>
    </row>
    <row r="28" spans="1:7" x14ac:dyDescent="0.25">
      <c r="A28" s="7" t="s">
        <v>49</v>
      </c>
      <c r="B28" s="9" t="s">
        <v>72</v>
      </c>
      <c r="C28" s="3" t="s">
        <v>32</v>
      </c>
      <c r="D28" s="3"/>
      <c r="E28" s="8">
        <v>4062.24</v>
      </c>
      <c r="G28" s="20"/>
    </row>
    <row r="29" spans="1:7" x14ac:dyDescent="0.25">
      <c r="A29" s="7" t="s">
        <v>30</v>
      </c>
      <c r="B29" s="9" t="s">
        <v>72</v>
      </c>
      <c r="C29" s="3" t="s">
        <v>32</v>
      </c>
      <c r="D29" s="3"/>
      <c r="E29" s="8">
        <f>18386.29-E31</f>
        <v>3647.8900000000012</v>
      </c>
      <c r="G29" s="20"/>
    </row>
    <row r="30" spans="1:7" x14ac:dyDescent="0.25">
      <c r="A30" s="7" t="s">
        <v>73</v>
      </c>
      <c r="B30" s="9" t="s">
        <v>72</v>
      </c>
      <c r="C30" s="3" t="s">
        <v>32</v>
      </c>
      <c r="D30" s="3"/>
      <c r="E30" s="8">
        <v>11289.8</v>
      </c>
      <c r="G30" s="20"/>
    </row>
    <row r="31" spans="1:7" x14ac:dyDescent="0.25">
      <c r="A31" s="44" t="s">
        <v>78</v>
      </c>
      <c r="B31" s="9" t="s">
        <v>72</v>
      </c>
      <c r="C31" s="3" t="s">
        <v>32</v>
      </c>
      <c r="D31" s="3"/>
      <c r="E31" s="8">
        <v>14738.4</v>
      </c>
      <c r="G31" s="20"/>
    </row>
    <row r="32" spans="1:7" x14ac:dyDescent="0.25">
      <c r="A32" s="13" t="s">
        <v>74</v>
      </c>
      <c r="B32" s="21" t="s">
        <v>79</v>
      </c>
      <c r="C32" s="3" t="s">
        <v>34</v>
      </c>
      <c r="D32" s="21">
        <v>4</v>
      </c>
      <c r="E32" s="8">
        <f>D32*206.95</f>
        <v>827.8</v>
      </c>
      <c r="G32" s="20"/>
    </row>
    <row r="33" spans="1:7" x14ac:dyDescent="0.25">
      <c r="A33" s="13" t="s">
        <v>75</v>
      </c>
      <c r="B33" s="21" t="s">
        <v>79</v>
      </c>
      <c r="C33" s="3" t="s">
        <v>34</v>
      </c>
      <c r="D33" s="21">
        <v>16</v>
      </c>
      <c r="E33" s="8">
        <f t="shared" ref="E33:E35" si="0">D33*206.95</f>
        <v>3311.2</v>
      </c>
      <c r="G33" s="20"/>
    </row>
    <row r="34" spans="1:7" x14ac:dyDescent="0.25">
      <c r="A34" s="13" t="s">
        <v>76</v>
      </c>
      <c r="B34" s="21" t="s">
        <v>80</v>
      </c>
      <c r="C34" s="3" t="s">
        <v>34</v>
      </c>
      <c r="D34" s="45">
        <v>5</v>
      </c>
      <c r="E34" s="8">
        <f t="shared" si="0"/>
        <v>1034.75</v>
      </c>
      <c r="G34" s="20"/>
    </row>
    <row r="35" spans="1:7" ht="27.6" x14ac:dyDescent="0.25">
      <c r="A35" s="13" t="s">
        <v>77</v>
      </c>
      <c r="B35" s="21" t="s">
        <v>80</v>
      </c>
      <c r="C35" s="3" t="s">
        <v>34</v>
      </c>
      <c r="D35" s="21">
        <v>2</v>
      </c>
      <c r="E35" s="8">
        <f t="shared" si="0"/>
        <v>413.9</v>
      </c>
      <c r="G35" s="20"/>
    </row>
    <row r="36" spans="1:7" s="11" customFormat="1" x14ac:dyDescent="0.25">
      <c r="A36" s="22" t="s">
        <v>47</v>
      </c>
      <c r="B36" s="22"/>
      <c r="C36" s="22"/>
      <c r="D36" s="22">
        <f>SUM(D32:D35)</f>
        <v>27</v>
      </c>
      <c r="E36" s="10">
        <f>SUM(E22:E35)</f>
        <v>191977.84599999996</v>
      </c>
    </row>
    <row r="38" spans="1:7" ht="33.75" customHeight="1" x14ac:dyDescent="0.25">
      <c r="A38" s="51" t="s">
        <v>81</v>
      </c>
      <c r="B38" s="51"/>
      <c r="C38" s="51"/>
      <c r="D38" s="51"/>
      <c r="E38" s="51"/>
    </row>
    <row r="39" spans="1:7" ht="32.25" customHeight="1" x14ac:dyDescent="0.25">
      <c r="A39" s="51" t="s">
        <v>21</v>
      </c>
      <c r="B39" s="51"/>
      <c r="C39" s="51"/>
      <c r="D39" s="51"/>
      <c r="E39" s="51"/>
    </row>
    <row r="40" spans="1:7" x14ac:dyDescent="0.25">
      <c r="A40" s="51" t="s">
        <v>20</v>
      </c>
      <c r="B40" s="51"/>
      <c r="C40" s="51"/>
      <c r="D40" s="51"/>
      <c r="E40" s="51"/>
    </row>
    <row r="41" spans="1:7" ht="35.25" customHeight="1" x14ac:dyDescent="0.25">
      <c r="A41" s="51" t="s">
        <v>37</v>
      </c>
      <c r="B41" s="51"/>
      <c r="C41" s="51"/>
      <c r="D41" s="51"/>
      <c r="E41" s="51"/>
    </row>
    <row r="42" spans="1:7" x14ac:dyDescent="0.25">
      <c r="A42" s="51" t="s">
        <v>18</v>
      </c>
      <c r="B42" s="51"/>
      <c r="C42" s="51"/>
      <c r="D42" s="51"/>
      <c r="E42" s="51"/>
    </row>
    <row r="43" spans="1:7" x14ac:dyDescent="0.25">
      <c r="A43" s="59" t="s">
        <v>5</v>
      </c>
      <c r="B43" s="59"/>
      <c r="C43" s="59"/>
      <c r="D43" s="59"/>
      <c r="E43" s="59"/>
    </row>
    <row r="44" spans="1:7" x14ac:dyDescent="0.25">
      <c r="A44" s="51" t="s">
        <v>18</v>
      </c>
      <c r="B44" s="51"/>
      <c r="C44" s="51"/>
      <c r="D44" s="51"/>
      <c r="E44" s="51"/>
    </row>
    <row r="45" spans="1:7" x14ac:dyDescent="0.25">
      <c r="A45" s="60" t="s">
        <v>35</v>
      </c>
      <c r="B45" s="60"/>
      <c r="C45" s="60"/>
      <c r="D45" s="60"/>
      <c r="E45" s="60"/>
    </row>
    <row r="46" spans="1:7" x14ac:dyDescent="0.25">
      <c r="B46" s="57" t="s">
        <v>19</v>
      </c>
      <c r="C46" s="57"/>
      <c r="D46" s="57"/>
      <c r="E46" s="6" t="s">
        <v>6</v>
      </c>
    </row>
    <row r="47" spans="1:7" x14ac:dyDescent="0.25">
      <c r="A47" s="36"/>
      <c r="B47" s="36"/>
      <c r="C47" s="36"/>
      <c r="D47" s="36"/>
      <c r="E47" s="36"/>
    </row>
    <row r="48" spans="1:7" x14ac:dyDescent="0.25">
      <c r="A48" s="60" t="s">
        <v>36</v>
      </c>
      <c r="B48" s="60"/>
      <c r="C48" s="60"/>
      <c r="D48" s="60"/>
      <c r="E48" s="60"/>
    </row>
    <row r="49" spans="1:5" x14ac:dyDescent="0.25">
      <c r="B49" s="57" t="s">
        <v>19</v>
      </c>
      <c r="C49" s="57"/>
      <c r="D49" s="57"/>
      <c r="E49" s="6" t="s">
        <v>6</v>
      </c>
    </row>
    <row r="50" spans="1:5" x14ac:dyDescent="0.25">
      <c r="A50" s="2" t="s">
        <v>41</v>
      </c>
    </row>
    <row r="51" spans="1:5" x14ac:dyDescent="0.25">
      <c r="A51" s="11" t="s">
        <v>38</v>
      </c>
    </row>
    <row r="52" spans="1:5" x14ac:dyDescent="0.25">
      <c r="A52" s="11" t="s">
        <v>48</v>
      </c>
      <c r="B52" s="40">
        <f>'2кв'!B53</f>
        <v>-12769.59799999994</v>
      </c>
    </row>
    <row r="53" spans="1:5" ht="26.25" customHeight="1" x14ac:dyDescent="0.25">
      <c r="A53" s="35" t="s">
        <v>82</v>
      </c>
      <c r="B53" s="18"/>
    </row>
    <row r="54" spans="1:5" x14ac:dyDescent="0.25">
      <c r="A54" s="2" t="s">
        <v>39</v>
      </c>
      <c r="B54" s="18">
        <v>182045.87</v>
      </c>
    </row>
    <row r="55" spans="1:5" x14ac:dyDescent="0.25">
      <c r="A55" s="2" t="s">
        <v>63</v>
      </c>
      <c r="B55" s="18">
        <v>1050</v>
      </c>
    </row>
    <row r="56" spans="1:5" x14ac:dyDescent="0.25">
      <c r="A56" s="2" t="s">
        <v>53</v>
      </c>
      <c r="B56" s="18">
        <f>2*300</f>
        <v>600</v>
      </c>
    </row>
    <row r="57" spans="1:5" x14ac:dyDescent="0.25">
      <c r="A57" s="2" t="s">
        <v>64</v>
      </c>
      <c r="B57" s="18">
        <f>3*200</f>
        <v>600</v>
      </c>
    </row>
    <row r="58" spans="1:5" ht="27.6" x14ac:dyDescent="0.25">
      <c r="A58" s="35" t="s">
        <v>44</v>
      </c>
      <c r="B58" s="18">
        <f>E36</f>
        <v>191977.84599999996</v>
      </c>
    </row>
    <row r="59" spans="1:5" x14ac:dyDescent="0.25">
      <c r="A59" s="19" t="s">
        <v>40</v>
      </c>
      <c r="B59" s="34">
        <f>B52+B54+B55+B56+B57-B58</f>
        <v>-20451.573999999906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43:E43"/>
    <mergeCell ref="A15:E15"/>
    <mergeCell ref="A16:E16"/>
    <mergeCell ref="A17:E17"/>
    <mergeCell ref="A18:E18"/>
    <mergeCell ref="A19:E19"/>
    <mergeCell ref="A20:E20"/>
    <mergeCell ref="A38:E38"/>
    <mergeCell ref="A39:E39"/>
    <mergeCell ref="A40:E40"/>
    <mergeCell ref="A41:E41"/>
    <mergeCell ref="A42:E42"/>
    <mergeCell ref="A44:E44"/>
    <mergeCell ref="A45:E45"/>
    <mergeCell ref="B46:D46"/>
    <mergeCell ref="A48:E48"/>
    <mergeCell ref="B49:D49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5"/>
  <sheetViews>
    <sheetView view="pageBreakPreview" zoomScaleNormal="100" zoomScaleSheetLayoutView="100" workbookViewId="0">
      <selection activeCell="A39" sqref="A39:E39"/>
    </sheetView>
  </sheetViews>
  <sheetFormatPr defaultColWidth="9.109375" defaultRowHeight="13.8" x14ac:dyDescent="0.25"/>
  <cols>
    <col min="1" max="1" width="31.5546875" style="2" customWidth="1"/>
    <col min="2" max="2" width="20.33203125" style="2" customWidth="1"/>
    <col min="3" max="3" width="13" style="2" customWidth="1"/>
    <col min="4" max="4" width="12.33203125" style="2" customWidth="1"/>
    <col min="5" max="5" width="16.5546875" style="2" customWidth="1"/>
    <col min="6" max="6" width="9.109375" style="2"/>
    <col min="7" max="7" width="15.33203125" style="2" customWidth="1"/>
    <col min="8" max="16384" width="9.109375" style="2"/>
  </cols>
  <sheetData>
    <row r="1" spans="1:5" ht="15.6" x14ac:dyDescent="0.25">
      <c r="A1" s="47" t="s">
        <v>11</v>
      </c>
      <c r="B1" s="47"/>
      <c r="C1" s="47"/>
      <c r="D1" s="47"/>
      <c r="E1" s="47"/>
    </row>
    <row r="2" spans="1:5" ht="35.25" customHeight="1" x14ac:dyDescent="0.3">
      <c r="A2" s="48" t="s">
        <v>12</v>
      </c>
      <c r="B2" s="49"/>
      <c r="C2" s="49"/>
      <c r="D2" s="49"/>
      <c r="E2" s="49"/>
    </row>
    <row r="3" spans="1:5" x14ac:dyDescent="0.25">
      <c r="A3" s="61" t="s">
        <v>85</v>
      </c>
      <c r="B3" s="61"/>
      <c r="C3" s="61"/>
      <c r="D3" s="61"/>
      <c r="E3" s="61"/>
    </row>
    <row r="4" spans="1:5" s="1" customFormat="1" ht="15.6" customHeight="1" x14ac:dyDescent="0.3">
      <c r="A4" s="38" t="s">
        <v>13</v>
      </c>
      <c r="B4" s="4"/>
      <c r="C4" s="4"/>
      <c r="D4" s="4"/>
      <c r="E4" s="39" t="s">
        <v>86</v>
      </c>
    </row>
    <row r="5" spans="1:5" x14ac:dyDescent="0.25">
      <c r="A5" s="43"/>
      <c r="B5" s="4"/>
      <c r="C5" s="4"/>
      <c r="D5" s="4"/>
      <c r="E5" s="4"/>
    </row>
    <row r="6" spans="1:5" x14ac:dyDescent="0.25">
      <c r="A6" s="51" t="s">
        <v>0</v>
      </c>
      <c r="B6" s="51"/>
      <c r="C6" s="51"/>
      <c r="D6" s="51"/>
      <c r="E6" s="51"/>
    </row>
    <row r="7" spans="1:5" x14ac:dyDescent="0.25">
      <c r="A7" s="46" t="s">
        <v>25</v>
      </c>
      <c r="B7" s="46"/>
      <c r="C7" s="46"/>
      <c r="D7" s="46"/>
      <c r="E7" s="46"/>
    </row>
    <row r="8" spans="1:5" x14ac:dyDescent="0.25">
      <c r="A8" s="53" t="s">
        <v>1</v>
      </c>
      <c r="B8" s="53"/>
      <c r="C8" s="53"/>
      <c r="D8" s="53"/>
      <c r="E8" s="53"/>
    </row>
    <row r="9" spans="1:5" x14ac:dyDescent="0.25">
      <c r="A9" s="51" t="s">
        <v>26</v>
      </c>
      <c r="B9" s="51"/>
      <c r="C9" s="51"/>
      <c r="D9" s="51"/>
      <c r="E9" s="51"/>
    </row>
    <row r="10" spans="1:5" ht="20.25" customHeight="1" x14ac:dyDescent="0.25">
      <c r="A10" s="54" t="s">
        <v>14</v>
      </c>
      <c r="B10" s="55"/>
      <c r="C10" s="55"/>
      <c r="D10" s="55"/>
      <c r="E10" s="55"/>
    </row>
    <row r="11" spans="1:5" ht="30.75" customHeight="1" x14ac:dyDescent="0.25">
      <c r="A11" s="51" t="s">
        <v>27</v>
      </c>
      <c r="B11" s="51"/>
      <c r="C11" s="51"/>
      <c r="D11" s="51"/>
      <c r="E11" s="51"/>
    </row>
    <row r="12" spans="1:5" x14ac:dyDescent="0.25">
      <c r="A12" s="53" t="s">
        <v>15</v>
      </c>
      <c r="B12" s="56"/>
      <c r="C12" s="56"/>
      <c r="D12" s="56"/>
      <c r="E12" s="56"/>
    </row>
    <row r="13" spans="1:5" ht="15" customHeight="1" x14ac:dyDescent="0.25">
      <c r="A13" s="51" t="s">
        <v>22</v>
      </c>
      <c r="B13" s="51"/>
      <c r="C13" s="51"/>
      <c r="D13" s="51"/>
      <c r="E13" s="51"/>
    </row>
    <row r="14" spans="1:5" x14ac:dyDescent="0.25">
      <c r="A14" s="53" t="s">
        <v>2</v>
      </c>
      <c r="B14" s="56"/>
      <c r="C14" s="56"/>
      <c r="D14" s="56"/>
      <c r="E14" s="56"/>
    </row>
    <row r="15" spans="1:5" ht="13.5" customHeight="1" x14ac:dyDescent="0.25">
      <c r="A15" s="51" t="s">
        <v>23</v>
      </c>
      <c r="B15" s="51"/>
      <c r="C15" s="51"/>
      <c r="D15" s="51"/>
      <c r="E15" s="51"/>
    </row>
    <row r="16" spans="1:5" ht="13.5" customHeight="1" x14ac:dyDescent="0.25">
      <c r="A16" s="53" t="s">
        <v>16</v>
      </c>
      <c r="B16" s="56"/>
      <c r="C16" s="56"/>
      <c r="D16" s="56"/>
      <c r="E16" s="56"/>
    </row>
    <row r="17" spans="1:7" ht="31.5" customHeight="1" x14ac:dyDescent="0.25">
      <c r="A17" s="51" t="s">
        <v>17</v>
      </c>
      <c r="B17" s="51"/>
      <c r="C17" s="51"/>
      <c r="D17" s="51"/>
      <c r="E17" s="51"/>
    </row>
    <row r="18" spans="1:7" ht="60.6" customHeight="1" x14ac:dyDescent="0.25">
      <c r="A18" s="51" t="s">
        <v>28</v>
      </c>
      <c r="B18" s="51"/>
      <c r="C18" s="51"/>
      <c r="D18" s="51"/>
      <c r="E18" s="51"/>
    </row>
    <row r="19" spans="1:7" ht="37.5" customHeight="1" x14ac:dyDescent="0.25">
      <c r="A19" s="52" t="s">
        <v>29</v>
      </c>
      <c r="B19" s="52"/>
      <c r="C19" s="52"/>
      <c r="D19" s="52"/>
      <c r="E19" s="52"/>
    </row>
    <row r="20" spans="1:7" ht="12.75" customHeight="1" x14ac:dyDescent="0.25">
      <c r="A20" s="52"/>
      <c r="B20" s="52"/>
      <c r="C20" s="52"/>
      <c r="D20" s="52"/>
      <c r="E20" s="52"/>
      <c r="F20" s="2">
        <v>2695.2</v>
      </c>
      <c r="G20" s="2">
        <v>3</v>
      </c>
    </row>
    <row r="21" spans="1:7" ht="124.2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7" ht="39.6" x14ac:dyDescent="0.25">
      <c r="A22" s="27" t="s">
        <v>52</v>
      </c>
      <c r="B22" s="9" t="s">
        <v>50</v>
      </c>
      <c r="C22" s="3" t="s">
        <v>4</v>
      </c>
      <c r="D22" s="3">
        <v>12.28</v>
      </c>
      <c r="E22" s="8">
        <f>D22*F20*G20</f>
        <v>99291.167999999991</v>
      </c>
      <c r="G22" s="20"/>
    </row>
    <row r="23" spans="1:7" ht="69" x14ac:dyDescent="0.25">
      <c r="A23" s="7" t="s">
        <v>68</v>
      </c>
      <c r="B23" s="9" t="s">
        <v>87</v>
      </c>
      <c r="C23" s="3" t="s">
        <v>4</v>
      </c>
      <c r="D23" s="3"/>
      <c r="E23" s="8">
        <f>1692.7*3</f>
        <v>5078.1000000000004</v>
      </c>
      <c r="G23" s="20"/>
    </row>
    <row r="24" spans="1:7" x14ac:dyDescent="0.25">
      <c r="A24" s="14" t="s">
        <v>45</v>
      </c>
      <c r="B24" s="15" t="s">
        <v>24</v>
      </c>
      <c r="C24" s="16" t="s">
        <v>4</v>
      </c>
      <c r="D24" s="16">
        <v>4.78</v>
      </c>
      <c r="E24" s="8">
        <f>D24*F20*G20</f>
        <v>38649.168000000005</v>
      </c>
      <c r="G24" s="20"/>
    </row>
    <row r="25" spans="1:7" x14ac:dyDescent="0.25">
      <c r="A25" s="7" t="s">
        <v>51</v>
      </c>
      <c r="B25" s="9" t="s">
        <v>87</v>
      </c>
      <c r="C25" s="3" t="s">
        <v>32</v>
      </c>
      <c r="D25" s="3"/>
      <c r="E25" s="62">
        <v>-7991.64</v>
      </c>
      <c r="G25" s="20"/>
    </row>
    <row r="26" spans="1:7" x14ac:dyDescent="0.25">
      <c r="A26" s="7" t="s">
        <v>46</v>
      </c>
      <c r="B26" s="9" t="s">
        <v>87</v>
      </c>
      <c r="C26" s="3" t="s">
        <v>32</v>
      </c>
      <c r="D26" s="3"/>
      <c r="E26" s="8">
        <v>7798.17</v>
      </c>
      <c r="G26" s="20"/>
    </row>
    <row r="27" spans="1:7" x14ac:dyDescent="0.25">
      <c r="A27" s="7" t="s">
        <v>42</v>
      </c>
      <c r="B27" s="9" t="s">
        <v>87</v>
      </c>
      <c r="C27" s="3" t="s">
        <v>32</v>
      </c>
      <c r="D27" s="3"/>
      <c r="E27" s="8">
        <v>3587.52</v>
      </c>
      <c r="G27" s="20"/>
    </row>
    <row r="28" spans="1:7" x14ac:dyDescent="0.25">
      <c r="A28" s="7" t="s">
        <v>49</v>
      </c>
      <c r="B28" s="9" t="s">
        <v>87</v>
      </c>
      <c r="C28" s="3" t="s">
        <v>32</v>
      </c>
      <c r="D28" s="3"/>
      <c r="E28" s="8">
        <v>4062.24</v>
      </c>
      <c r="G28" s="20"/>
    </row>
    <row r="29" spans="1:7" x14ac:dyDescent="0.25">
      <c r="A29" s="7" t="s">
        <v>30</v>
      </c>
      <c r="B29" s="9" t="s">
        <v>87</v>
      </c>
      <c r="C29" s="3" t="s">
        <v>32</v>
      </c>
      <c r="D29" s="3"/>
      <c r="E29" s="8">
        <f>1904.57+14.09</f>
        <v>1918.6599999999999</v>
      </c>
      <c r="G29" s="20"/>
    </row>
    <row r="30" spans="1:7" x14ac:dyDescent="0.25">
      <c r="A30" s="13" t="s">
        <v>89</v>
      </c>
      <c r="B30" s="21" t="s">
        <v>88</v>
      </c>
      <c r="C30" s="3" t="s">
        <v>34</v>
      </c>
      <c r="D30" s="21">
        <v>7.5</v>
      </c>
      <c r="E30" s="8">
        <f>D30*206.95</f>
        <v>1552.125</v>
      </c>
      <c r="G30" s="20"/>
    </row>
    <row r="31" spans="1:7" ht="27.6" x14ac:dyDescent="0.25">
      <c r="A31" s="13" t="s">
        <v>90</v>
      </c>
      <c r="B31" s="21" t="s">
        <v>91</v>
      </c>
      <c r="C31" s="3" t="s">
        <v>34</v>
      </c>
      <c r="D31" s="21">
        <v>2</v>
      </c>
      <c r="E31" s="8">
        <f t="shared" ref="E31" si="0">D31*206.95</f>
        <v>413.9</v>
      </c>
      <c r="G31" s="20"/>
    </row>
    <row r="32" spans="1:7" s="11" customFormat="1" x14ac:dyDescent="0.25">
      <c r="A32" s="22" t="s">
        <v>47</v>
      </c>
      <c r="B32" s="22"/>
      <c r="C32" s="22"/>
      <c r="D32" s="22"/>
      <c r="E32" s="10">
        <f>SUM(E22:E31)</f>
        <v>154359.41099999996</v>
      </c>
    </row>
    <row r="34" spans="1:5" ht="33.75" customHeight="1" x14ac:dyDescent="0.25">
      <c r="A34" s="58" t="s">
        <v>126</v>
      </c>
      <c r="B34" s="58"/>
      <c r="C34" s="58"/>
      <c r="D34" s="58"/>
      <c r="E34" s="58"/>
    </row>
    <row r="35" spans="1:5" ht="32.25" customHeight="1" x14ac:dyDescent="0.25">
      <c r="A35" s="51" t="s">
        <v>21</v>
      </c>
      <c r="B35" s="51"/>
      <c r="C35" s="51"/>
      <c r="D35" s="51"/>
      <c r="E35" s="51"/>
    </row>
    <row r="36" spans="1:5" x14ac:dyDescent="0.25">
      <c r="A36" s="51" t="s">
        <v>20</v>
      </c>
      <c r="B36" s="51"/>
      <c r="C36" s="51"/>
      <c r="D36" s="51"/>
      <c r="E36" s="51"/>
    </row>
    <row r="37" spans="1:5" ht="35.25" customHeight="1" x14ac:dyDescent="0.25">
      <c r="A37" s="51" t="s">
        <v>37</v>
      </c>
      <c r="B37" s="51"/>
      <c r="C37" s="51"/>
      <c r="D37" s="51"/>
      <c r="E37" s="51"/>
    </row>
    <row r="38" spans="1:5" x14ac:dyDescent="0.25">
      <c r="A38" s="51" t="s">
        <v>18</v>
      </c>
      <c r="B38" s="51"/>
      <c r="C38" s="51"/>
      <c r="D38" s="51"/>
      <c r="E38" s="51"/>
    </row>
    <row r="39" spans="1:5" x14ac:dyDescent="0.25">
      <c r="A39" s="59" t="s">
        <v>5</v>
      </c>
      <c r="B39" s="59"/>
      <c r="C39" s="59"/>
      <c r="D39" s="59"/>
      <c r="E39" s="59"/>
    </row>
    <row r="40" spans="1:5" x14ac:dyDescent="0.25">
      <c r="A40" s="51" t="s">
        <v>18</v>
      </c>
      <c r="B40" s="51"/>
      <c r="C40" s="51"/>
      <c r="D40" s="51"/>
      <c r="E40" s="51"/>
    </row>
    <row r="41" spans="1:5" x14ac:dyDescent="0.25">
      <c r="A41" s="60" t="s">
        <v>35</v>
      </c>
      <c r="B41" s="60"/>
      <c r="C41" s="60"/>
      <c r="D41" s="60"/>
      <c r="E41" s="60"/>
    </row>
    <row r="42" spans="1:5" x14ac:dyDescent="0.25">
      <c r="B42" s="57" t="s">
        <v>19</v>
      </c>
      <c r="C42" s="57"/>
      <c r="D42" s="57"/>
      <c r="E42" s="6" t="s">
        <v>6</v>
      </c>
    </row>
    <row r="43" spans="1:5" x14ac:dyDescent="0.25">
      <c r="A43" s="42"/>
      <c r="B43" s="42"/>
      <c r="C43" s="42"/>
      <c r="D43" s="42"/>
      <c r="E43" s="42"/>
    </row>
    <row r="44" spans="1:5" x14ac:dyDescent="0.25">
      <c r="A44" s="60" t="s">
        <v>36</v>
      </c>
      <c r="B44" s="60"/>
      <c r="C44" s="60"/>
      <c r="D44" s="60"/>
      <c r="E44" s="60"/>
    </row>
    <row r="45" spans="1:5" x14ac:dyDescent="0.25">
      <c r="B45" s="57" t="s">
        <v>19</v>
      </c>
      <c r="C45" s="57"/>
      <c r="D45" s="57"/>
      <c r="E45" s="6" t="s">
        <v>6</v>
      </c>
    </row>
    <row r="46" spans="1:5" x14ac:dyDescent="0.25">
      <c r="A46" s="2" t="s">
        <v>41</v>
      </c>
    </row>
    <row r="47" spans="1:5" x14ac:dyDescent="0.25">
      <c r="A47" s="11" t="s">
        <v>38</v>
      </c>
    </row>
    <row r="48" spans="1:5" x14ac:dyDescent="0.25">
      <c r="A48" s="11" t="s">
        <v>48</v>
      </c>
      <c r="B48" s="40">
        <f>'3кв'!B59</f>
        <v>-20451.573999999906</v>
      </c>
    </row>
    <row r="49" spans="1:2" ht="26.25" customHeight="1" x14ac:dyDescent="0.25">
      <c r="A49" s="41" t="s">
        <v>92</v>
      </c>
      <c r="B49" s="18"/>
    </row>
    <row r="50" spans="1:2" x14ac:dyDescent="0.25">
      <c r="A50" s="2" t="s">
        <v>39</v>
      </c>
      <c r="B50" s="18">
        <v>163948.04</v>
      </c>
    </row>
    <row r="51" spans="1:2" x14ac:dyDescent="0.25">
      <c r="A51" s="2" t="s">
        <v>63</v>
      </c>
      <c r="B51" s="18">
        <v>1050</v>
      </c>
    </row>
    <row r="52" spans="1:2" x14ac:dyDescent="0.25">
      <c r="A52" s="2" t="s">
        <v>53</v>
      </c>
      <c r="B52" s="18">
        <f>2*300</f>
        <v>600</v>
      </c>
    </row>
    <row r="53" spans="1:2" x14ac:dyDescent="0.25">
      <c r="A53" s="2" t="s">
        <v>64</v>
      </c>
      <c r="B53" s="18">
        <f>3*200</f>
        <v>600</v>
      </c>
    </row>
    <row r="54" spans="1:2" ht="27.6" x14ac:dyDescent="0.25">
      <c r="A54" s="41" t="s">
        <v>44</v>
      </c>
      <c r="B54" s="18">
        <f>E32</f>
        <v>154359.41099999996</v>
      </c>
    </row>
    <row r="55" spans="1:2" x14ac:dyDescent="0.25">
      <c r="A55" s="19" t="s">
        <v>40</v>
      </c>
      <c r="B55" s="89">
        <f>B48+B50+B51+B52+B53-B54</f>
        <v>-8612.9449999998615</v>
      </c>
    </row>
  </sheetData>
  <mergeCells count="29">
    <mergeCell ref="A40:E40"/>
    <mergeCell ref="A41:E41"/>
    <mergeCell ref="B42:D42"/>
    <mergeCell ref="A44:E44"/>
    <mergeCell ref="B45:D45"/>
    <mergeCell ref="A34:E34"/>
    <mergeCell ref="A35:E35"/>
    <mergeCell ref="A36:E36"/>
    <mergeCell ref="A37:E37"/>
    <mergeCell ref="A38:E38"/>
    <mergeCell ref="A39:E39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9370078740157483" top="0.15748031496062992" bottom="0.15748031496062992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view="pageBreakPreview" topLeftCell="A19" zoomScaleNormal="100" zoomScaleSheetLayoutView="100" workbookViewId="0">
      <selection activeCell="B10" sqref="B10"/>
    </sheetView>
  </sheetViews>
  <sheetFormatPr defaultRowHeight="14.4" x14ac:dyDescent="0.3"/>
  <cols>
    <col min="1" max="1" width="10.5546875" customWidth="1"/>
    <col min="2" max="2" width="54.33203125" customWidth="1"/>
    <col min="3" max="3" width="15.33203125" customWidth="1"/>
    <col min="4" max="4" width="15.6640625" customWidth="1"/>
    <col min="5" max="5" width="14.6640625" customWidth="1"/>
    <col min="6" max="6" width="12.44140625" customWidth="1"/>
    <col min="7" max="7" width="12" customWidth="1"/>
    <col min="8" max="8" width="13.5546875" customWidth="1"/>
  </cols>
  <sheetData>
    <row r="1" spans="1:4" ht="15.6" x14ac:dyDescent="0.3">
      <c r="A1" s="63" t="s">
        <v>93</v>
      </c>
      <c r="B1" s="63"/>
      <c r="C1" s="63"/>
      <c r="D1" s="64"/>
    </row>
    <row r="2" spans="1:4" ht="15.6" x14ac:dyDescent="0.3">
      <c r="A2" s="65" t="s">
        <v>94</v>
      </c>
      <c r="B2" s="65"/>
      <c r="C2" s="65"/>
      <c r="D2" s="1"/>
    </row>
    <row r="3" spans="1:4" ht="15.6" x14ac:dyDescent="0.3">
      <c r="A3" s="65" t="s">
        <v>95</v>
      </c>
      <c r="B3" s="65"/>
      <c r="C3" s="65"/>
      <c r="D3" s="1"/>
    </row>
    <row r="4" spans="1:4" ht="15.6" x14ac:dyDescent="0.3">
      <c r="A4" s="63" t="s">
        <v>120</v>
      </c>
      <c r="B4" s="63"/>
      <c r="C4" s="63"/>
      <c r="D4" s="64"/>
    </row>
    <row r="5" spans="1:4" ht="7.8" customHeight="1" x14ac:dyDescent="0.3">
      <c r="A5" s="66"/>
      <c r="B5" s="66"/>
      <c r="C5" s="66"/>
      <c r="D5" s="1"/>
    </row>
    <row r="6" spans="1:4" ht="15.6" x14ac:dyDescent="0.3">
      <c r="A6" s="1"/>
      <c r="B6" s="67" t="s">
        <v>96</v>
      </c>
      <c r="C6" s="68">
        <f>'1кв'!B50</f>
        <v>3290.9</v>
      </c>
      <c r="D6" s="69"/>
    </row>
    <row r="7" spans="1:4" ht="15.6" x14ac:dyDescent="0.3">
      <c r="A7" s="70" t="s">
        <v>97</v>
      </c>
      <c r="B7" s="67" t="s">
        <v>121</v>
      </c>
      <c r="C7" s="68"/>
      <c r="D7" s="69"/>
    </row>
    <row r="8" spans="1:4" ht="15.6" x14ac:dyDescent="0.3">
      <c r="A8" s="1"/>
      <c r="B8" s="71" t="s">
        <v>98</v>
      </c>
      <c r="C8" s="68"/>
      <c r="D8" s="69"/>
    </row>
    <row r="9" spans="1:4" ht="15.6" x14ac:dyDescent="0.3">
      <c r="A9" s="1"/>
      <c r="B9" s="72" t="s">
        <v>99</v>
      </c>
      <c r="C9" s="68"/>
      <c r="D9" s="69"/>
    </row>
    <row r="10" spans="1:4" ht="15.6" x14ac:dyDescent="0.3">
      <c r="A10" s="1"/>
      <c r="B10" s="72" t="s">
        <v>122</v>
      </c>
      <c r="C10" s="68"/>
      <c r="D10" s="69"/>
    </row>
    <row r="11" spans="1:4" ht="15.6" x14ac:dyDescent="0.3">
      <c r="A11" s="1"/>
      <c r="B11" s="72" t="s">
        <v>123</v>
      </c>
      <c r="C11" s="68"/>
      <c r="D11" s="69"/>
    </row>
    <row r="12" spans="1:4" x14ac:dyDescent="0.3">
      <c r="B12" s="72" t="s">
        <v>124</v>
      </c>
      <c r="C12" s="73"/>
      <c r="D12" s="74"/>
    </row>
    <row r="13" spans="1:4" ht="15.6" x14ac:dyDescent="0.3">
      <c r="A13" s="70"/>
      <c r="B13" s="75" t="s">
        <v>100</v>
      </c>
      <c r="C13" s="73">
        <f>'1кв'!B52+'2кв'!B48+'3кв'!B54+'4кв'!B50</f>
        <v>670441.55000000005</v>
      </c>
      <c r="D13" s="74"/>
    </row>
    <row r="14" spans="1:4" ht="15.6" x14ac:dyDescent="0.3">
      <c r="A14" s="70"/>
      <c r="B14" s="76" t="s">
        <v>101</v>
      </c>
      <c r="C14" s="73">
        <f>'1кв'!B53+'2кв'!B49+'3кв'!B55+'4кв'!B51</f>
        <v>4200</v>
      </c>
      <c r="D14" s="74"/>
    </row>
    <row r="15" spans="1:4" ht="15.6" x14ac:dyDescent="0.3">
      <c r="A15" s="28"/>
      <c r="B15" s="76" t="s">
        <v>102</v>
      </c>
      <c r="C15" s="73">
        <f>'1кв'!B54+'2кв'!B50+'3кв'!B56+'4кв'!B52</f>
        <v>2400</v>
      </c>
      <c r="D15" s="69"/>
    </row>
    <row r="16" spans="1:4" ht="15.6" x14ac:dyDescent="0.3">
      <c r="A16" s="28"/>
      <c r="B16" s="76" t="s">
        <v>103</v>
      </c>
      <c r="C16" s="73">
        <f>'1кв'!B55+'2кв'!B51+'3кв'!B57+'4кв'!B53</f>
        <v>3500</v>
      </c>
      <c r="D16" s="69"/>
    </row>
    <row r="17" spans="1:6" ht="15.6" x14ac:dyDescent="0.3">
      <c r="A17" s="1"/>
      <c r="B17" s="77" t="s">
        <v>104</v>
      </c>
      <c r="C17" s="78">
        <f>SUM(C12:C16)</f>
        <v>680541.55</v>
      </c>
      <c r="D17" s="79"/>
    </row>
    <row r="18" spans="1:6" ht="15.6" x14ac:dyDescent="0.3">
      <c r="A18" s="1"/>
      <c r="B18" s="80"/>
      <c r="C18" s="78"/>
      <c r="D18" s="79"/>
    </row>
    <row r="19" spans="1:6" ht="15.6" x14ac:dyDescent="0.3">
      <c r="A19" s="1" t="s">
        <v>105</v>
      </c>
      <c r="B19" s="76" t="s">
        <v>106</v>
      </c>
      <c r="C19" s="73">
        <f>'1кв'!E22+'2кв'!E22+'3кв'!E22+'4кв'!E22</f>
        <v>386815.10399999999</v>
      </c>
      <c r="D19" s="79"/>
    </row>
    <row r="20" spans="1:6" ht="39.6" x14ac:dyDescent="0.3">
      <c r="A20" s="1"/>
      <c r="B20" s="72" t="s">
        <v>68</v>
      </c>
      <c r="C20" s="73">
        <f>'1кв'!E23+'2кв'!E23+'3кв'!E23+'4кв'!E23</f>
        <v>15580.860000000002</v>
      </c>
      <c r="D20" s="79"/>
      <c r="E20" s="81"/>
    </row>
    <row r="21" spans="1:6" ht="15.6" x14ac:dyDescent="0.3">
      <c r="A21" s="1"/>
      <c r="B21" s="72" t="s">
        <v>45</v>
      </c>
      <c r="C21" s="73">
        <f>'1кв'!E24+'2кв'!E24+'3кв'!E24+'4кв'!E24</f>
        <v>151685.856</v>
      </c>
      <c r="D21" s="79"/>
      <c r="E21" s="81"/>
    </row>
    <row r="22" spans="1:6" ht="15.6" x14ac:dyDescent="0.3">
      <c r="B22" s="72" t="s">
        <v>108</v>
      </c>
      <c r="C22" s="73">
        <f>'1кв'!E25+'2кв'!E25+'3кв'!E25+'4кв'!E25</f>
        <v>-7991.64</v>
      </c>
      <c r="D22" s="79"/>
    </row>
    <row r="23" spans="1:6" ht="15.6" x14ac:dyDescent="0.3">
      <c r="B23" s="72" t="s">
        <v>107</v>
      </c>
      <c r="C23" s="73">
        <f>'1кв'!E26+'2кв'!E26+'3кв'!E26+'4кв'!E26</f>
        <v>52648.12</v>
      </c>
      <c r="D23" s="79"/>
    </row>
    <row r="24" spans="1:6" ht="15.6" x14ac:dyDescent="0.3">
      <c r="B24" s="72" t="s">
        <v>109</v>
      </c>
      <c r="C24" s="73">
        <f>'1кв'!E27+'2кв'!E27+'3кв'!E27+'4кв'!E27</f>
        <v>13910.500000000002</v>
      </c>
      <c r="D24" s="79"/>
    </row>
    <row r="25" spans="1:6" ht="15.6" x14ac:dyDescent="0.3">
      <c r="A25" s="1"/>
      <c r="B25" s="72" t="s">
        <v>110</v>
      </c>
      <c r="C25" s="73">
        <f>'1кв'!E28+'2кв'!E28+'3кв'!E28+'4кв'!E28</f>
        <v>15815.519999999999</v>
      </c>
      <c r="D25" s="79"/>
    </row>
    <row r="26" spans="1:6" ht="15.6" x14ac:dyDescent="0.3">
      <c r="A26" s="1"/>
      <c r="B26" s="82" t="s">
        <v>30</v>
      </c>
      <c r="C26" s="73">
        <f>'1кв'!E29+'2кв'!E29+'3кв'!E29+'4кв'!E29</f>
        <v>13054.400000000001</v>
      </c>
      <c r="D26" s="79"/>
    </row>
    <row r="27" spans="1:6" ht="15.6" x14ac:dyDescent="0.3">
      <c r="A27" s="1"/>
      <c r="B27" s="83" t="s">
        <v>125</v>
      </c>
      <c r="C27" s="84">
        <f>88*197.1+36.5*206.95</f>
        <v>24898.474999999999</v>
      </c>
      <c r="D27" s="79"/>
    </row>
    <row r="28" spans="1:6" ht="15.6" x14ac:dyDescent="0.3">
      <c r="A28" s="1"/>
      <c r="B28" s="85" t="s">
        <v>111</v>
      </c>
      <c r="C28" s="84">
        <f>SUM(C29:C30)</f>
        <v>26028.199999999997</v>
      </c>
      <c r="D28" s="79"/>
    </row>
    <row r="29" spans="1:6" ht="15.6" x14ac:dyDescent="0.3">
      <c r="A29" s="1"/>
      <c r="B29" s="7" t="s">
        <v>73</v>
      </c>
      <c r="C29" s="8">
        <v>11289.8</v>
      </c>
      <c r="D29" s="79"/>
    </row>
    <row r="30" spans="1:6" ht="15.6" x14ac:dyDescent="0.3">
      <c r="A30" s="1"/>
      <c r="B30" s="7" t="s">
        <v>78</v>
      </c>
      <c r="C30" s="8">
        <v>14738.4</v>
      </c>
      <c r="D30" s="79"/>
    </row>
    <row r="31" spans="1:6" ht="15.6" x14ac:dyDescent="0.3">
      <c r="A31" s="1"/>
      <c r="B31" s="77" t="s">
        <v>112</v>
      </c>
      <c r="C31" s="86">
        <f>SUM(C19:C28)</f>
        <v>692445.3949999999</v>
      </c>
      <c r="D31" s="79"/>
      <c r="E31" s="81"/>
      <c r="F31" s="81"/>
    </row>
    <row r="32" spans="1:6" ht="15.6" x14ac:dyDescent="0.3">
      <c r="A32" s="1"/>
      <c r="B32" s="87" t="s">
        <v>113</v>
      </c>
      <c r="C32" s="86">
        <f>C6+C17-C31</f>
        <v>-8612.9449999998324</v>
      </c>
      <c r="D32" s="79"/>
    </row>
    <row r="33" spans="1:4" ht="15.6" x14ac:dyDescent="0.3">
      <c r="A33" s="1"/>
      <c r="B33" s="70"/>
      <c r="C33" s="70"/>
      <c r="D33" s="79"/>
    </row>
    <row r="34" spans="1:4" ht="15.6" x14ac:dyDescent="0.3">
      <c r="A34" s="70" t="s">
        <v>114</v>
      </c>
      <c r="C34" s="70"/>
      <c r="D34" s="79"/>
    </row>
    <row r="35" spans="1:4" ht="15.6" x14ac:dyDescent="0.3">
      <c r="A35" s="1"/>
      <c r="B35" s="70"/>
      <c r="C35" s="70"/>
      <c r="D35" s="79"/>
    </row>
    <row r="36" spans="1:4" ht="15.6" x14ac:dyDescent="0.3">
      <c r="A36" s="1" t="s">
        <v>115</v>
      </c>
      <c r="B36" s="70" t="s">
        <v>116</v>
      </c>
      <c r="C36" s="70"/>
      <c r="D36" s="79"/>
    </row>
    <row r="37" spans="1:4" ht="15.6" x14ac:dyDescent="0.3">
      <c r="A37" s="1"/>
      <c r="B37" s="70" t="s">
        <v>117</v>
      </c>
      <c r="C37" s="70"/>
      <c r="D37" s="79"/>
    </row>
    <row r="38" spans="1:4" ht="15.6" x14ac:dyDescent="0.3">
      <c r="A38" s="1"/>
      <c r="B38" s="70" t="s">
        <v>118</v>
      </c>
      <c r="C38" s="70"/>
      <c r="D38" s="79"/>
    </row>
    <row r="39" spans="1:4" ht="15.6" x14ac:dyDescent="0.3">
      <c r="A39" s="1"/>
      <c r="B39" s="70"/>
      <c r="C39" s="70"/>
      <c r="D39" s="79"/>
    </row>
    <row r="40" spans="1:4" ht="15.6" x14ac:dyDescent="0.3">
      <c r="A40" s="88" t="s">
        <v>119</v>
      </c>
      <c r="B40" s="88"/>
      <c r="C40" s="88"/>
      <c r="D40" s="79"/>
    </row>
    <row r="41" spans="1:4" ht="15.6" x14ac:dyDescent="0.3">
      <c r="A41" s="1"/>
      <c r="B41" s="70"/>
      <c r="C41" s="70"/>
      <c r="D41" s="79"/>
    </row>
    <row r="42" spans="1:4" ht="15.6" x14ac:dyDescent="0.3">
      <c r="A42" s="1"/>
      <c r="B42" s="70"/>
      <c r="C42" s="70"/>
      <c r="D42" s="79"/>
    </row>
  </sheetData>
  <mergeCells count="5"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2021-03-10T13:31:22Z</dcterms:modified>
</cp:coreProperties>
</file>