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filterPrivacy="1" defaultThemeVersion="124226"/>
  <xr:revisionPtr revIDLastSave="0" documentId="13_ncr:1_{6EDF9B7B-CCFE-4721-A123-6B66F2B0EC07}" xr6:coauthVersionLast="37" xr6:coauthVersionMax="37" xr10:uidLastSave="{00000000-0000-0000-0000-000000000000}"/>
  <bookViews>
    <workbookView xWindow="240" yWindow="105" windowWidth="14805" windowHeight="8010" activeTab="4" xr2:uid="{00000000-000D-0000-FFFF-FFFF00000000}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</sheets>
  <definedNames>
    <definedName name="_xlnm.Print_Area" localSheetId="0">'1кв'!$A$1:$E$53</definedName>
    <definedName name="_xlnm.Print_Area" localSheetId="1">'2кв'!$A$1:$E$50</definedName>
    <definedName name="_xlnm.Print_Area" localSheetId="2">'3кв'!$A$1:$E$50</definedName>
    <definedName name="_xlnm.Print_Area" localSheetId="3">'4кв'!$A$1:$E$51</definedName>
    <definedName name="_xlnm.Print_Area" localSheetId="4">отчет!$A$1:$C$33</definedName>
  </definedNames>
  <calcPr calcId="179021"/>
</workbook>
</file>

<file path=xl/calcChain.xml><?xml version="1.0" encoding="utf-8"?>
<calcChain xmlns="http://schemas.openxmlformats.org/spreadsheetml/2006/main">
  <c r="E25" i="16" l="1"/>
  <c r="C15" i="17" l="1"/>
  <c r="C17" i="17"/>
  <c r="C12" i="17"/>
  <c r="C13" i="17"/>
  <c r="C14" i="17"/>
  <c r="C11" i="17"/>
  <c r="C8" i="17"/>
  <c r="C9" i="17" s="1"/>
  <c r="C6" i="17"/>
  <c r="C16" i="17"/>
  <c r="C18" i="17" l="1"/>
  <c r="C19" i="17" s="1"/>
  <c r="B47" i="16" l="1"/>
  <c r="E28" i="16"/>
  <c r="B50" i="16" s="1"/>
  <c r="E27" i="16"/>
  <c r="E26" i="16"/>
  <c r="E24" i="16"/>
  <c r="E23" i="16"/>
  <c r="E22" i="16"/>
  <c r="B51" i="16" l="1"/>
  <c r="E24" i="15"/>
  <c r="E23" i="15"/>
  <c r="E22" i="15"/>
  <c r="E27" i="15" l="1"/>
  <c r="B49" i="15" s="1"/>
  <c r="E24" i="14"/>
  <c r="E23" i="14"/>
  <c r="E22" i="14"/>
  <c r="D22" i="14"/>
  <c r="E27" i="14" l="1"/>
  <c r="B49" i="14" s="1"/>
  <c r="E28" i="13"/>
  <c r="E27" i="13"/>
  <c r="D22" i="13" l="1"/>
  <c r="E23" i="13" l="1"/>
  <c r="E22" i="13"/>
  <c r="E30" i="13" s="1"/>
  <c r="B52" i="13" l="1"/>
  <c r="B53" i="13" l="1"/>
  <c r="B46" i="14" s="1"/>
  <c r="B50" i="14" s="1"/>
  <c r="B46" i="15" s="1"/>
  <c r="B50" i="15" s="1"/>
</calcChain>
</file>

<file path=xl/sharedStrings.xml><?xml version="1.0" encoding="utf-8"?>
<sst xmlns="http://schemas.openxmlformats.org/spreadsheetml/2006/main" count="268" uniqueCount="98">
  <si>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</si>
  <si>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</si>
  <si>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</si>
  <si>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</si>
  <si>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</si>
  <si>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</si>
  <si>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</si>
  <si>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</si>
  <si>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</si>
  <si>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</si>
  <si>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</si>
  <si>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</si>
  <si>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</si>
  <si>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</si>
  <si>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</si>
  <si>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</si>
  <si>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</si>
  <si>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</si>
  <si>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</si>
  <si>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</si>
  <si>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</si>
  <si>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</si>
  <si>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</si>
  <si>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</si>
  <si>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</si>
  <si>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</si>
  <si>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Свердлова, д. 3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</si>
  <si>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Удовенко Марии Ефимовны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</si>
  <si>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№27 от 30.04.2013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</si>
  <si>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№27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</si>
  <si>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</si>
  <si>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</si>
  <si>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</si>
  <si>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</si>
  <si>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Шевченко Г.А.</t>
  </si>
  <si>
    <t>Заказчик - Собственники МКД, в лице председателя совета МКД Удовенко М.Е.</t>
  </si>
  <si>
    <t>Информация для собственников:</t>
  </si>
  <si>
    <t xml:space="preserve">Итого остаток на конец квартала </t>
  </si>
  <si>
    <t>Общая площадь квартир - 632,4м2</t>
  </si>
  <si>
    <t>в т.ч. Оплачено рем.и содерж.</t>
  </si>
  <si>
    <t>Расходы по содержанию и тек. ремонту</t>
  </si>
  <si>
    <t>1 квартал</t>
  </si>
  <si>
    <t>февраль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</si>
  <si>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</si>
  <si>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</si>
  <si>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</si>
  <si>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</si>
  <si>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t>за 1 квартал 2020г.</t>
  </si>
  <si>
    <t>"31" 03 2020 г.</t>
  </si>
  <si>
    <t>Ремонт ВРУ (смета)</t>
  </si>
  <si>
    <t>Опиловка деревьев</t>
  </si>
  <si>
    <t>Демонтаж,монтаж забора</t>
  </si>
  <si>
    <t>Обработка подъездов хлорсодержащими растворами  протирка перил, почт.ящиков, замков ежедневно</t>
  </si>
  <si>
    <t>с 26.03 по 31.03</t>
  </si>
  <si>
    <t>январь</t>
  </si>
  <si>
    <t>ч/час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</si>
  <si>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тридцать девять тысяч девятьсот двадцать один рубль 11 копеек</t>
    </r>
  </si>
  <si>
    <t>Предъявлено населению 34307,4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</si>
  <si>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</si>
  <si>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</si>
  <si>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за 2 квартал 2020 года</t>
  </si>
  <si>
    <t>"30" 06 2020 г.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</si>
  <si>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тридцать тысяч сто тринадцать рублей 47 копеек</t>
    </r>
  </si>
  <si>
    <t>Предъявлено населению 34266,18</t>
  </si>
  <si>
    <t>3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</si>
  <si>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тридцать две тысячи тридцать пять рублей 33 копейки</t>
    </r>
  </si>
  <si>
    <t>Предъявлено населению 35688,36</t>
  </si>
  <si>
    <t>за 3 квартал 2020 года</t>
  </si>
  <si>
    <t>"30" 09 2020 г.</t>
  </si>
  <si>
    <t>за 4 квартал 2020 года</t>
  </si>
  <si>
    <t>"31" 12 2020г.</t>
  </si>
  <si>
    <t>4 квартал</t>
  </si>
  <si>
    <t>замена участка стояка (кв.16)</t>
  </si>
  <si>
    <t>Монтаж навесного замка</t>
  </si>
  <si>
    <t>октябрь</t>
  </si>
  <si>
    <t>декабрь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</si>
  <si>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</si>
  <si>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</si>
  <si>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</si>
  <si>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</si>
  <si>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</si>
  <si>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</si>
  <si>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</si>
  <si>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</si>
  <si>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</si>
  <si>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</si>
  <si>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</si>
  <si>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</si>
  <si>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</si>
  <si>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</si>
  <si>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</si>
  <si>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</si>
  <si>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</si>
  <si>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</si>
  <si>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ул.Свердлова, д.3</t>
  </si>
  <si>
    <t>Начислено всего 139950,3</t>
  </si>
  <si>
    <t>Непредвиденные работы 53,5 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</si>
  <si>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тридцать две тысячи четыреста сорок один рубль 02 копейки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</si>
</sst>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8" fillId="0" borderId="0" xfId="0" applyNumberFormat="1" applyFont="1"/>
    <xf numFmtId="0" fontId="8" fillId="0" borderId="1" xfId="0" applyFont="1" applyBorder="1"/>
    <xf numFmtId="0" fontId="3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Fill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11" fillId="0" borderId="1" xfId="0" applyFont="1" applyBorder="1" applyAlignment="1"/>
    <xf numFmtId="0" fontId="2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8" xfId="0" applyFont="1" applyFill="1" applyBorder="1" applyAlignment="1">
      <alignment wrapText="1"/>
    </xf>
    <xf numFmtId="0" fontId="11" fillId="0" borderId="9" xfId="0" applyFont="1" applyFill="1" applyBorder="1" applyAlignment="1">
      <alignment wrapText="1"/>
    </xf>
    <xf numFmtId="0" fontId="12" fillId="0" borderId="0" xfId="0" applyFo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2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10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0" borderId="11" xfId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view="pageBreakPreview" topLeftCell="A22" zoomScaleNormal="100" zoomScaleSheetLayoutView="100" workbookViewId="0">
      <selection activeCell="A26" sqref="A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7109375" style="2" customWidth="1"/>
    <col min="9" max="16384" width="9.140625" style="2"/>
  </cols>
  <sheetData>
    <row r="1" spans="1:5" ht="15.75" x14ac:dyDescent="0.25">
      <c r="A1" s="80" t="s">
        <v>11</v>
      </c>
      <c r="B1" s="80"/>
      <c r="C1" s="80"/>
      <c r="D1" s="80"/>
      <c r="E1" s="80"/>
    </row>
    <row r="2" spans="1:5" ht="30" customHeight="1" x14ac:dyDescent="0.25">
      <c r="A2" s="81" t="s">
        <v>12</v>
      </c>
      <c r="B2" s="82"/>
      <c r="C2" s="82"/>
      <c r="D2" s="82"/>
      <c r="E2" s="82"/>
    </row>
    <row r="3" spans="1:5" ht="15.75" x14ac:dyDescent="0.25">
      <c r="A3" s="81" t="s">
        <v>47</v>
      </c>
      <c r="B3" s="81"/>
      <c r="C3" s="81"/>
      <c r="D3" s="81"/>
      <c r="E3" s="81"/>
    </row>
    <row r="4" spans="1:5" s="1" customFormat="1" ht="15.75" x14ac:dyDescent="0.25">
      <c r="A4" s="5" t="s">
        <v>13</v>
      </c>
      <c r="B4" s="26"/>
      <c r="C4" s="26"/>
      <c r="D4" s="83" t="s">
        <v>48</v>
      </c>
      <c r="E4" s="83"/>
    </row>
    <row r="5" spans="1:5" x14ac:dyDescent="0.25">
      <c r="A5" s="24"/>
      <c r="B5" s="4"/>
      <c r="C5" s="4"/>
      <c r="D5" s="4"/>
      <c r="E5" s="4"/>
    </row>
    <row r="6" spans="1:5" ht="18.75" customHeight="1" x14ac:dyDescent="0.25">
      <c r="A6" s="72" t="s">
        <v>0</v>
      </c>
      <c r="B6" s="72"/>
      <c r="C6" s="72"/>
      <c r="D6" s="72"/>
      <c r="E6" s="72"/>
    </row>
    <row r="7" spans="1:5" x14ac:dyDescent="0.25">
      <c r="A7" s="79" t="s">
        <v>26</v>
      </c>
      <c r="B7" s="79"/>
      <c r="C7" s="79"/>
      <c r="D7" s="79"/>
      <c r="E7" s="79"/>
    </row>
    <row r="8" spans="1:5" ht="21" customHeight="1" x14ac:dyDescent="0.25">
      <c r="A8" s="75" t="s">
        <v>1</v>
      </c>
      <c r="B8" s="75"/>
      <c r="C8" s="75"/>
      <c r="D8" s="75"/>
      <c r="E8" s="75"/>
    </row>
    <row r="9" spans="1:5" x14ac:dyDescent="0.25">
      <c r="A9" s="72" t="s">
        <v>27</v>
      </c>
      <c r="B9" s="72"/>
      <c r="C9" s="72"/>
      <c r="D9" s="72"/>
      <c r="E9" s="72"/>
    </row>
    <row r="10" spans="1:5" ht="23.45" customHeight="1" x14ac:dyDescent="0.25">
      <c r="A10" s="76" t="s">
        <v>14</v>
      </c>
      <c r="B10" s="77"/>
      <c r="C10" s="77"/>
      <c r="D10" s="77"/>
      <c r="E10" s="77"/>
    </row>
    <row r="11" spans="1:5" ht="29.25" customHeight="1" x14ac:dyDescent="0.25">
      <c r="A11" s="72" t="s">
        <v>28</v>
      </c>
      <c r="B11" s="72"/>
      <c r="C11" s="72"/>
      <c r="D11" s="72"/>
      <c r="E11" s="72"/>
    </row>
    <row r="12" spans="1:5" ht="16.5" customHeight="1" x14ac:dyDescent="0.25">
      <c r="A12" s="75" t="s">
        <v>15</v>
      </c>
      <c r="B12" s="78"/>
      <c r="C12" s="78"/>
      <c r="D12" s="78"/>
      <c r="E12" s="78"/>
    </row>
    <row r="13" spans="1:5" x14ac:dyDescent="0.25">
      <c r="A13" s="72" t="s">
        <v>22</v>
      </c>
      <c r="B13" s="72"/>
      <c r="C13" s="72"/>
      <c r="D13" s="72"/>
      <c r="E13" s="72"/>
    </row>
    <row r="14" spans="1:5" ht="21.75" customHeight="1" x14ac:dyDescent="0.25">
      <c r="A14" s="75" t="s">
        <v>2</v>
      </c>
      <c r="B14" s="78"/>
      <c r="C14" s="78"/>
      <c r="D14" s="78"/>
      <c r="E14" s="78"/>
    </row>
    <row r="15" spans="1:5" ht="13.5" customHeight="1" x14ac:dyDescent="0.25">
      <c r="A15" s="72" t="s">
        <v>23</v>
      </c>
      <c r="B15" s="72"/>
      <c r="C15" s="72"/>
      <c r="D15" s="72"/>
      <c r="E15" s="72"/>
    </row>
    <row r="16" spans="1:5" ht="11.25" customHeight="1" x14ac:dyDescent="0.25">
      <c r="A16" s="75" t="s">
        <v>16</v>
      </c>
      <c r="B16" s="78"/>
      <c r="C16" s="78"/>
      <c r="D16" s="78"/>
      <c r="E16" s="78"/>
    </row>
    <row r="17" spans="1:7" ht="30.75" customHeight="1" x14ac:dyDescent="0.25">
      <c r="A17" s="72" t="s">
        <v>17</v>
      </c>
      <c r="B17" s="72"/>
      <c r="C17" s="72"/>
      <c r="D17" s="72"/>
      <c r="E17" s="72"/>
    </row>
    <row r="18" spans="1:7" ht="58.5" customHeight="1" x14ac:dyDescent="0.25">
      <c r="A18" s="72" t="s">
        <v>29</v>
      </c>
      <c r="B18" s="72"/>
      <c r="C18" s="72"/>
      <c r="D18" s="72"/>
      <c r="E18" s="72"/>
    </row>
    <row r="19" spans="1:7" ht="33" customHeight="1" x14ac:dyDescent="0.25">
      <c r="A19" s="70" t="s">
        <v>30</v>
      </c>
      <c r="B19" s="70"/>
      <c r="C19" s="70"/>
      <c r="D19" s="70"/>
      <c r="E19" s="70"/>
    </row>
    <row r="20" spans="1:7" ht="24" customHeight="1" x14ac:dyDescent="0.25">
      <c r="A20" s="70"/>
      <c r="B20" s="70"/>
      <c r="C20" s="70"/>
      <c r="D20" s="70"/>
      <c r="E20" s="70"/>
      <c r="F20" s="2">
        <v>632.4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0" t="s">
        <v>46</v>
      </c>
      <c r="B22" s="9" t="s">
        <v>44</v>
      </c>
      <c r="C22" s="3" t="s">
        <v>4</v>
      </c>
      <c r="D22" s="3">
        <f>11.29</f>
        <v>11.29</v>
      </c>
      <c r="E22" s="8">
        <f>D22*F20*G20</f>
        <v>21419.387999999999</v>
      </c>
    </row>
    <row r="23" spans="1:7" x14ac:dyDescent="0.25">
      <c r="A23" s="7" t="s">
        <v>45</v>
      </c>
      <c r="B23" s="9" t="s">
        <v>24</v>
      </c>
      <c r="C23" s="3" t="s">
        <v>4</v>
      </c>
      <c r="D23" s="3">
        <v>3.3</v>
      </c>
      <c r="E23" s="8">
        <f>D23*F20*G20</f>
        <v>6260.7599999999984</v>
      </c>
    </row>
    <row r="24" spans="1:7" ht="60" x14ac:dyDescent="0.25">
      <c r="A24" s="7" t="s">
        <v>52</v>
      </c>
      <c r="B24" s="36" t="s">
        <v>53</v>
      </c>
      <c r="C24" s="3" t="s">
        <v>4</v>
      </c>
      <c r="D24" s="3"/>
      <c r="E24" s="8">
        <v>173.28</v>
      </c>
    </row>
    <row r="25" spans="1:7" x14ac:dyDescent="0.25">
      <c r="A25" s="7" t="s">
        <v>31</v>
      </c>
      <c r="B25" s="9" t="s">
        <v>41</v>
      </c>
      <c r="C25" s="3" t="s">
        <v>32</v>
      </c>
      <c r="D25" s="3"/>
      <c r="E25" s="8">
        <v>409.78</v>
      </c>
    </row>
    <row r="26" spans="1:7" x14ac:dyDescent="0.25">
      <c r="A26" s="31" t="s">
        <v>49</v>
      </c>
      <c r="B26" s="37" t="s">
        <v>54</v>
      </c>
      <c r="C26" s="3" t="s">
        <v>32</v>
      </c>
      <c r="D26" s="35"/>
      <c r="E26" s="8">
        <v>2000</v>
      </c>
    </row>
    <row r="27" spans="1:7" x14ac:dyDescent="0.25">
      <c r="A27" s="32" t="s">
        <v>50</v>
      </c>
      <c r="B27" s="37" t="s">
        <v>42</v>
      </c>
      <c r="C27" s="3" t="s">
        <v>55</v>
      </c>
      <c r="D27" s="21">
        <v>44</v>
      </c>
      <c r="E27" s="8">
        <f>D27*197.1</f>
        <v>8672.4</v>
      </c>
    </row>
    <row r="28" spans="1:7" x14ac:dyDescent="0.25">
      <c r="A28" s="33" t="s">
        <v>51</v>
      </c>
      <c r="B28" s="4" t="s">
        <v>42</v>
      </c>
      <c r="C28" s="3" t="s">
        <v>55</v>
      </c>
      <c r="D28" s="38">
        <v>5</v>
      </c>
      <c r="E28" s="8">
        <f>D28*197.1</f>
        <v>985.5</v>
      </c>
    </row>
    <row r="29" spans="1:7" x14ac:dyDescent="0.25">
      <c r="A29" s="34"/>
      <c r="B29" s="9"/>
      <c r="C29" s="3"/>
      <c r="D29" s="3"/>
      <c r="E29" s="8"/>
    </row>
    <row r="30" spans="1:7" s="13" customFormat="1" ht="14.25" x14ac:dyDescent="0.2">
      <c r="A30" s="10" t="s">
        <v>25</v>
      </c>
      <c r="B30" s="19"/>
      <c r="C30" s="11"/>
      <c r="D30" s="11"/>
      <c r="E30" s="12">
        <f>SUM(E22:E28)</f>
        <v>39921.107999999993</v>
      </c>
    </row>
    <row r="32" spans="1:7" ht="30.75" customHeight="1" x14ac:dyDescent="0.25">
      <c r="A32" s="71" t="s">
        <v>56</v>
      </c>
      <c r="B32" s="71"/>
      <c r="C32" s="71"/>
      <c r="D32" s="71"/>
      <c r="E32" s="71"/>
    </row>
    <row r="33" spans="1:8" ht="33.75" customHeight="1" x14ac:dyDescent="0.25">
      <c r="A33" s="72" t="s">
        <v>21</v>
      </c>
      <c r="B33" s="72"/>
      <c r="C33" s="72"/>
      <c r="D33" s="72"/>
      <c r="E33" s="72"/>
    </row>
    <row r="34" spans="1:8" ht="13.9" customHeight="1" x14ac:dyDescent="0.25">
      <c r="A34" s="72" t="s">
        <v>20</v>
      </c>
      <c r="B34" s="72"/>
      <c r="C34" s="72"/>
      <c r="D34" s="72"/>
      <c r="E34" s="72"/>
      <c r="F34" s="13"/>
      <c r="G34" s="13"/>
      <c r="H34" s="14"/>
    </row>
    <row r="35" spans="1:8" ht="33" customHeight="1" x14ac:dyDescent="0.25">
      <c r="A35" s="72" t="s">
        <v>33</v>
      </c>
      <c r="B35" s="72"/>
      <c r="C35" s="72"/>
      <c r="D35" s="72"/>
      <c r="E35" s="72"/>
    </row>
    <row r="36" spans="1:8" x14ac:dyDescent="0.25">
      <c r="A36" s="72" t="s">
        <v>18</v>
      </c>
      <c r="B36" s="72"/>
      <c r="C36" s="72"/>
      <c r="D36" s="72"/>
      <c r="E36" s="72"/>
    </row>
    <row r="37" spans="1:8" x14ac:dyDescent="0.25">
      <c r="A37" s="25"/>
      <c r="B37" s="25"/>
      <c r="C37" s="25"/>
      <c r="D37" s="25"/>
      <c r="E37" s="25"/>
    </row>
    <row r="38" spans="1:8" x14ac:dyDescent="0.25">
      <c r="A38" s="73" t="s">
        <v>5</v>
      </c>
      <c r="B38" s="73"/>
      <c r="C38" s="73"/>
      <c r="D38" s="73"/>
      <c r="E38" s="73"/>
    </row>
    <row r="39" spans="1:8" x14ac:dyDescent="0.25">
      <c r="A39" s="72" t="s">
        <v>18</v>
      </c>
      <c r="B39" s="72"/>
      <c r="C39" s="72"/>
      <c r="D39" s="72"/>
      <c r="E39" s="72"/>
    </row>
    <row r="40" spans="1:8" ht="13.9" customHeight="1" x14ac:dyDescent="0.25">
      <c r="A40" s="74" t="s">
        <v>34</v>
      </c>
      <c r="B40" s="74"/>
      <c r="C40" s="74"/>
      <c r="D40" s="74"/>
      <c r="E40" s="74"/>
    </row>
    <row r="41" spans="1:8" x14ac:dyDescent="0.25">
      <c r="B41" s="69" t="s">
        <v>19</v>
      </c>
      <c r="C41" s="69"/>
      <c r="D41" s="69"/>
      <c r="E41" s="6" t="s">
        <v>6</v>
      </c>
    </row>
    <row r="42" spans="1:8" x14ac:dyDescent="0.25">
      <c r="A42" s="23"/>
      <c r="B42" s="23"/>
      <c r="C42" s="23"/>
      <c r="D42" s="23"/>
      <c r="E42" s="23"/>
    </row>
    <row r="43" spans="1:8" ht="13.9" customHeight="1" x14ac:dyDescent="0.25">
      <c r="A43" s="74" t="s">
        <v>35</v>
      </c>
      <c r="B43" s="74"/>
      <c r="C43" s="74"/>
      <c r="D43" s="74"/>
      <c r="E43" s="74"/>
    </row>
    <row r="44" spans="1:8" x14ac:dyDescent="0.25">
      <c r="B44" s="69" t="s">
        <v>19</v>
      </c>
      <c r="C44" s="69"/>
      <c r="D44" s="69"/>
      <c r="E44" s="6" t="s">
        <v>6</v>
      </c>
    </row>
    <row r="47" spans="1:8" x14ac:dyDescent="0.25">
      <c r="A47" s="2" t="s">
        <v>38</v>
      </c>
    </row>
    <row r="48" spans="1:8" x14ac:dyDescent="0.25">
      <c r="A48" s="13" t="s">
        <v>36</v>
      </c>
    </row>
    <row r="49" spans="1:2" x14ac:dyDescent="0.25">
      <c r="A49" s="2" t="s">
        <v>43</v>
      </c>
      <c r="B49" s="15">
        <v>-2006.37</v>
      </c>
    </row>
    <row r="50" spans="1:2" x14ac:dyDescent="0.25">
      <c r="A50" s="17" t="s">
        <v>57</v>
      </c>
      <c r="B50" s="16"/>
    </row>
    <row r="51" spans="1:2" x14ac:dyDescent="0.25">
      <c r="A51" s="2" t="s">
        <v>39</v>
      </c>
      <c r="B51" s="16">
        <v>34217.050000000003</v>
      </c>
    </row>
    <row r="52" spans="1:2" ht="30" x14ac:dyDescent="0.25">
      <c r="A52" s="22" t="s">
        <v>40</v>
      </c>
      <c r="B52" s="16">
        <f>E30</f>
        <v>39921.107999999993</v>
      </c>
    </row>
    <row r="53" spans="1:2" x14ac:dyDescent="0.25">
      <c r="A53" s="13" t="s">
        <v>37</v>
      </c>
      <c r="B53" s="18">
        <f>B49+B51-B52</f>
        <v>-7710.427999999989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4:D44"/>
    <mergeCell ref="A20:E20"/>
    <mergeCell ref="A32:E32"/>
    <mergeCell ref="A33:E33"/>
    <mergeCell ref="A34:E34"/>
    <mergeCell ref="A35:E35"/>
    <mergeCell ref="A36:E36"/>
    <mergeCell ref="A38:E38"/>
    <mergeCell ref="A39:E39"/>
    <mergeCell ref="A40:E40"/>
    <mergeCell ref="B41:D41"/>
    <mergeCell ref="A43:E4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0"/>
  <sheetViews>
    <sheetView view="pageBreakPreview" topLeftCell="A19" zoomScaleNormal="100" zoomScaleSheetLayoutView="100" workbookViewId="0">
      <selection activeCell="E25" sqref="E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7109375" style="2" customWidth="1"/>
    <col min="9" max="16384" width="9.140625" style="2"/>
  </cols>
  <sheetData>
    <row r="1" spans="1:5" ht="15.75" x14ac:dyDescent="0.25">
      <c r="A1" s="80" t="s">
        <v>11</v>
      </c>
      <c r="B1" s="80"/>
      <c r="C1" s="80"/>
      <c r="D1" s="80"/>
      <c r="E1" s="80"/>
    </row>
    <row r="2" spans="1:5" ht="30" customHeight="1" x14ac:dyDescent="0.25">
      <c r="A2" s="81" t="s">
        <v>12</v>
      </c>
      <c r="B2" s="82"/>
      <c r="C2" s="82"/>
      <c r="D2" s="82"/>
      <c r="E2" s="82"/>
    </row>
    <row r="3" spans="1:5" x14ac:dyDescent="0.25">
      <c r="A3" s="84" t="s">
        <v>60</v>
      </c>
      <c r="B3" s="84"/>
      <c r="C3" s="84"/>
      <c r="D3" s="84"/>
      <c r="E3" s="84"/>
    </row>
    <row r="4" spans="1:5" s="1" customFormat="1" ht="15.75" x14ac:dyDescent="0.25">
      <c r="A4" s="43" t="s">
        <v>13</v>
      </c>
      <c r="B4" s="4"/>
      <c r="C4" s="4"/>
      <c r="D4" s="4"/>
      <c r="E4" s="44" t="s">
        <v>61</v>
      </c>
    </row>
    <row r="5" spans="1:5" x14ac:dyDescent="0.25">
      <c r="A5" s="30"/>
      <c r="B5" s="4"/>
      <c r="C5" s="4"/>
      <c r="D5" s="4"/>
      <c r="E5" s="4"/>
    </row>
    <row r="6" spans="1:5" ht="18.75" customHeight="1" x14ac:dyDescent="0.25">
      <c r="A6" s="72" t="s">
        <v>0</v>
      </c>
      <c r="B6" s="72"/>
      <c r="C6" s="72"/>
      <c r="D6" s="72"/>
      <c r="E6" s="72"/>
    </row>
    <row r="7" spans="1:5" x14ac:dyDescent="0.25">
      <c r="A7" s="79" t="s">
        <v>26</v>
      </c>
      <c r="B7" s="79"/>
      <c r="C7" s="79"/>
      <c r="D7" s="79"/>
      <c r="E7" s="79"/>
    </row>
    <row r="8" spans="1:5" ht="21" customHeight="1" x14ac:dyDescent="0.25">
      <c r="A8" s="75" t="s">
        <v>1</v>
      </c>
      <c r="B8" s="75"/>
      <c r="C8" s="75"/>
      <c r="D8" s="75"/>
      <c r="E8" s="75"/>
    </row>
    <row r="9" spans="1:5" x14ac:dyDescent="0.25">
      <c r="A9" s="72" t="s">
        <v>27</v>
      </c>
      <c r="B9" s="72"/>
      <c r="C9" s="72"/>
      <c r="D9" s="72"/>
      <c r="E9" s="72"/>
    </row>
    <row r="10" spans="1:5" ht="23.45" customHeight="1" x14ac:dyDescent="0.25">
      <c r="A10" s="76" t="s">
        <v>14</v>
      </c>
      <c r="B10" s="77"/>
      <c r="C10" s="77"/>
      <c r="D10" s="77"/>
      <c r="E10" s="77"/>
    </row>
    <row r="11" spans="1:5" ht="29.25" customHeight="1" x14ac:dyDescent="0.25">
      <c r="A11" s="72" t="s">
        <v>28</v>
      </c>
      <c r="B11" s="72"/>
      <c r="C11" s="72"/>
      <c r="D11" s="72"/>
      <c r="E11" s="72"/>
    </row>
    <row r="12" spans="1:5" ht="16.5" customHeight="1" x14ac:dyDescent="0.25">
      <c r="A12" s="75" t="s">
        <v>15</v>
      </c>
      <c r="B12" s="78"/>
      <c r="C12" s="78"/>
      <c r="D12" s="78"/>
      <c r="E12" s="78"/>
    </row>
    <row r="13" spans="1:5" x14ac:dyDescent="0.25">
      <c r="A13" s="72" t="s">
        <v>22</v>
      </c>
      <c r="B13" s="72"/>
      <c r="C13" s="72"/>
      <c r="D13" s="72"/>
      <c r="E13" s="72"/>
    </row>
    <row r="14" spans="1:5" ht="21.75" customHeight="1" x14ac:dyDescent="0.25">
      <c r="A14" s="75" t="s">
        <v>2</v>
      </c>
      <c r="B14" s="78"/>
      <c r="C14" s="78"/>
      <c r="D14" s="78"/>
      <c r="E14" s="78"/>
    </row>
    <row r="15" spans="1:5" ht="13.5" customHeight="1" x14ac:dyDescent="0.25">
      <c r="A15" s="72" t="s">
        <v>23</v>
      </c>
      <c r="B15" s="72"/>
      <c r="C15" s="72"/>
      <c r="D15" s="72"/>
      <c r="E15" s="72"/>
    </row>
    <row r="16" spans="1:5" ht="11.25" customHeight="1" x14ac:dyDescent="0.25">
      <c r="A16" s="75" t="s">
        <v>16</v>
      </c>
      <c r="B16" s="78"/>
      <c r="C16" s="78"/>
      <c r="D16" s="78"/>
      <c r="E16" s="78"/>
    </row>
    <row r="17" spans="1:8" ht="30.75" customHeight="1" x14ac:dyDescent="0.25">
      <c r="A17" s="72" t="s">
        <v>17</v>
      </c>
      <c r="B17" s="72"/>
      <c r="C17" s="72"/>
      <c r="D17" s="72"/>
      <c r="E17" s="72"/>
    </row>
    <row r="18" spans="1:8" ht="58.5" customHeight="1" x14ac:dyDescent="0.25">
      <c r="A18" s="72" t="s">
        <v>29</v>
      </c>
      <c r="B18" s="72"/>
      <c r="C18" s="72"/>
      <c r="D18" s="72"/>
      <c r="E18" s="72"/>
    </row>
    <row r="19" spans="1:8" ht="33" customHeight="1" x14ac:dyDescent="0.25">
      <c r="A19" s="70" t="s">
        <v>30</v>
      </c>
      <c r="B19" s="70"/>
      <c r="C19" s="70"/>
      <c r="D19" s="70"/>
      <c r="E19" s="70"/>
    </row>
    <row r="20" spans="1:8" ht="24" customHeight="1" x14ac:dyDescent="0.25">
      <c r="A20" s="70"/>
      <c r="B20" s="70"/>
      <c r="C20" s="70"/>
      <c r="D20" s="70"/>
      <c r="E20" s="70"/>
      <c r="F20" s="2">
        <v>632.4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0" t="s">
        <v>46</v>
      </c>
      <c r="B22" s="9" t="s">
        <v>44</v>
      </c>
      <c r="C22" s="3" t="s">
        <v>4</v>
      </c>
      <c r="D22" s="3">
        <f>11.29</f>
        <v>11.29</v>
      </c>
      <c r="E22" s="8">
        <f>D22*F20*G20</f>
        <v>21419.387999999999</v>
      </c>
    </row>
    <row r="23" spans="1:8" x14ac:dyDescent="0.25">
      <c r="A23" s="7" t="s">
        <v>45</v>
      </c>
      <c r="B23" s="9" t="s">
        <v>24</v>
      </c>
      <c r="C23" s="3" t="s">
        <v>4</v>
      </c>
      <c r="D23" s="3">
        <v>3.3</v>
      </c>
      <c r="E23" s="8">
        <f>D23*F20*G20</f>
        <v>6260.7599999999984</v>
      </c>
    </row>
    <row r="24" spans="1:8" ht="75" x14ac:dyDescent="0.25">
      <c r="A24" s="7" t="s">
        <v>58</v>
      </c>
      <c r="B24" s="9" t="s">
        <v>59</v>
      </c>
      <c r="C24" s="3" t="s">
        <v>4</v>
      </c>
      <c r="D24" s="3"/>
      <c r="E24" s="8">
        <f>790.76*3</f>
        <v>2372.2799999999997</v>
      </c>
    </row>
    <row r="25" spans="1:8" x14ac:dyDescent="0.25">
      <c r="A25" s="7" t="s">
        <v>31</v>
      </c>
      <c r="B25" s="9" t="s">
        <v>59</v>
      </c>
      <c r="C25" s="3" t="s">
        <v>32</v>
      </c>
      <c r="D25" s="3"/>
      <c r="E25" s="8">
        <v>61.04</v>
      </c>
    </row>
    <row r="26" spans="1:8" x14ac:dyDescent="0.25">
      <c r="A26" s="34"/>
      <c r="B26" s="9"/>
      <c r="C26" s="3"/>
      <c r="D26" s="3"/>
      <c r="E26" s="8"/>
    </row>
    <row r="27" spans="1:8" s="13" customFormat="1" ht="14.25" x14ac:dyDescent="0.2">
      <c r="A27" s="10" t="s">
        <v>25</v>
      </c>
      <c r="B27" s="19"/>
      <c r="C27" s="11"/>
      <c r="D27" s="11"/>
      <c r="E27" s="12">
        <f>SUM(E22:E25)</f>
        <v>30113.467999999997</v>
      </c>
    </row>
    <row r="29" spans="1:8" ht="30.75" customHeight="1" x14ac:dyDescent="0.25">
      <c r="A29" s="71" t="s">
        <v>62</v>
      </c>
      <c r="B29" s="71"/>
      <c r="C29" s="71"/>
      <c r="D29" s="71"/>
      <c r="E29" s="71"/>
    </row>
    <row r="30" spans="1:8" ht="33.75" customHeight="1" x14ac:dyDescent="0.25">
      <c r="A30" s="72" t="s">
        <v>21</v>
      </c>
      <c r="B30" s="72"/>
      <c r="C30" s="72"/>
      <c r="D30" s="72"/>
      <c r="E30" s="72"/>
    </row>
    <row r="31" spans="1:8" ht="13.9" customHeight="1" x14ac:dyDescent="0.25">
      <c r="A31" s="72" t="s">
        <v>20</v>
      </c>
      <c r="B31" s="72"/>
      <c r="C31" s="72"/>
      <c r="D31" s="72"/>
      <c r="E31" s="72"/>
      <c r="F31" s="13"/>
      <c r="G31" s="13"/>
      <c r="H31" s="14"/>
    </row>
    <row r="32" spans="1:8" ht="33" customHeight="1" x14ac:dyDescent="0.25">
      <c r="A32" s="72" t="s">
        <v>33</v>
      </c>
      <c r="B32" s="72"/>
      <c r="C32" s="72"/>
      <c r="D32" s="72"/>
      <c r="E32" s="72"/>
    </row>
    <row r="33" spans="1:5" x14ac:dyDescent="0.25">
      <c r="A33" s="72" t="s">
        <v>18</v>
      </c>
      <c r="B33" s="72"/>
      <c r="C33" s="72"/>
      <c r="D33" s="72"/>
      <c r="E33" s="72"/>
    </row>
    <row r="34" spans="1:5" x14ac:dyDescent="0.25">
      <c r="A34" s="28"/>
      <c r="B34" s="28"/>
      <c r="C34" s="28"/>
      <c r="D34" s="28"/>
      <c r="E34" s="28"/>
    </row>
    <row r="35" spans="1:5" x14ac:dyDescent="0.25">
      <c r="A35" s="73" t="s">
        <v>5</v>
      </c>
      <c r="B35" s="73"/>
      <c r="C35" s="73"/>
      <c r="D35" s="73"/>
      <c r="E35" s="73"/>
    </row>
    <row r="36" spans="1:5" x14ac:dyDescent="0.25">
      <c r="A36" s="72" t="s">
        <v>18</v>
      </c>
      <c r="B36" s="72"/>
      <c r="C36" s="72"/>
      <c r="D36" s="72"/>
      <c r="E36" s="72"/>
    </row>
    <row r="37" spans="1:5" ht="13.9" customHeight="1" x14ac:dyDescent="0.25">
      <c r="A37" s="74" t="s">
        <v>34</v>
      </c>
      <c r="B37" s="74"/>
      <c r="C37" s="74"/>
      <c r="D37" s="74"/>
      <c r="E37" s="74"/>
    </row>
    <row r="38" spans="1:5" x14ac:dyDescent="0.25">
      <c r="B38" s="69" t="s">
        <v>19</v>
      </c>
      <c r="C38" s="69"/>
      <c r="D38" s="69"/>
      <c r="E38" s="6" t="s">
        <v>6</v>
      </c>
    </row>
    <row r="39" spans="1:5" x14ac:dyDescent="0.25">
      <c r="A39" s="29"/>
      <c r="B39" s="29"/>
      <c r="C39" s="29"/>
      <c r="D39" s="29"/>
      <c r="E39" s="29"/>
    </row>
    <row r="40" spans="1:5" ht="13.9" customHeight="1" x14ac:dyDescent="0.25">
      <c r="A40" s="74" t="s">
        <v>35</v>
      </c>
      <c r="B40" s="74"/>
      <c r="C40" s="74"/>
      <c r="D40" s="74"/>
      <c r="E40" s="74"/>
    </row>
    <row r="41" spans="1:5" x14ac:dyDescent="0.25">
      <c r="B41" s="69" t="s">
        <v>19</v>
      </c>
      <c r="C41" s="69"/>
      <c r="D41" s="69"/>
      <c r="E41" s="6" t="s">
        <v>6</v>
      </c>
    </row>
    <row r="44" spans="1:5" x14ac:dyDescent="0.25">
      <c r="A44" s="2" t="s">
        <v>38</v>
      </c>
    </row>
    <row r="45" spans="1:5" x14ac:dyDescent="0.25">
      <c r="A45" s="13" t="s">
        <v>36</v>
      </c>
    </row>
    <row r="46" spans="1:5" x14ac:dyDescent="0.25">
      <c r="A46" s="2" t="s">
        <v>43</v>
      </c>
      <c r="B46" s="15">
        <f>'1кв'!B53</f>
        <v>-7710.427999999989</v>
      </c>
    </row>
    <row r="47" spans="1:5" x14ac:dyDescent="0.25">
      <c r="A47" s="17" t="s">
        <v>63</v>
      </c>
      <c r="B47" s="16"/>
    </row>
    <row r="48" spans="1:5" x14ac:dyDescent="0.25">
      <c r="A48" s="2" t="s">
        <v>39</v>
      </c>
      <c r="B48" s="16">
        <v>32087.360000000001</v>
      </c>
    </row>
    <row r="49" spans="1:2" ht="30" x14ac:dyDescent="0.25">
      <c r="A49" s="27" t="s">
        <v>40</v>
      </c>
      <c r="B49" s="16">
        <f>E27</f>
        <v>30113.467999999997</v>
      </c>
    </row>
    <row r="50" spans="1:2" x14ac:dyDescent="0.25">
      <c r="A50" s="13" t="s">
        <v>37</v>
      </c>
      <c r="B50" s="18">
        <f>B46+B48-B49</f>
        <v>-5736.5359999999855</v>
      </c>
    </row>
  </sheetData>
  <mergeCells count="29">
    <mergeCell ref="B41:D41"/>
    <mergeCell ref="A20:E20"/>
    <mergeCell ref="A29:E29"/>
    <mergeCell ref="A30:E30"/>
    <mergeCell ref="A31:E31"/>
    <mergeCell ref="A32:E32"/>
    <mergeCell ref="A33:E33"/>
    <mergeCell ref="A35:E35"/>
    <mergeCell ref="A36:E36"/>
    <mergeCell ref="A37:E37"/>
    <mergeCell ref="B38:D38"/>
    <mergeCell ref="A40:E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view="pageBreakPreview" topLeftCell="A19" zoomScaleNormal="100" zoomScaleSheetLayoutView="100" workbookViewId="0">
      <selection activeCell="E5" sqref="E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7109375" style="2" customWidth="1"/>
    <col min="9" max="16384" width="9.140625" style="2"/>
  </cols>
  <sheetData>
    <row r="1" spans="1:5" ht="15.75" x14ac:dyDescent="0.25">
      <c r="A1" s="80" t="s">
        <v>11</v>
      </c>
      <c r="B1" s="80"/>
      <c r="C1" s="80"/>
      <c r="D1" s="80"/>
      <c r="E1" s="80"/>
    </row>
    <row r="2" spans="1:5" ht="30" customHeight="1" x14ac:dyDescent="0.25">
      <c r="A2" s="81" t="s">
        <v>12</v>
      </c>
      <c r="B2" s="82"/>
      <c r="C2" s="82"/>
      <c r="D2" s="82"/>
      <c r="E2" s="82"/>
    </row>
    <row r="3" spans="1:5" x14ac:dyDescent="0.25">
      <c r="A3" s="84" t="s">
        <v>67</v>
      </c>
      <c r="B3" s="84"/>
      <c r="C3" s="84"/>
      <c r="D3" s="84"/>
      <c r="E3" s="84"/>
    </row>
    <row r="4" spans="1:5" s="1" customFormat="1" ht="15.75" x14ac:dyDescent="0.25">
      <c r="A4" s="43" t="s">
        <v>13</v>
      </c>
      <c r="B4" s="4"/>
      <c r="C4" s="4"/>
      <c r="D4" s="4"/>
      <c r="E4" s="44" t="s">
        <v>68</v>
      </c>
    </row>
    <row r="5" spans="1:5" x14ac:dyDescent="0.25">
      <c r="A5" s="42"/>
      <c r="B5" s="4"/>
      <c r="C5" s="4"/>
      <c r="D5" s="4"/>
      <c r="E5" s="4"/>
    </row>
    <row r="6" spans="1:5" ht="18.75" customHeight="1" x14ac:dyDescent="0.25">
      <c r="A6" s="72" t="s">
        <v>0</v>
      </c>
      <c r="B6" s="72"/>
      <c r="C6" s="72"/>
      <c r="D6" s="72"/>
      <c r="E6" s="72"/>
    </row>
    <row r="7" spans="1:5" x14ac:dyDescent="0.25">
      <c r="A7" s="79" t="s">
        <v>26</v>
      </c>
      <c r="B7" s="79"/>
      <c r="C7" s="79"/>
      <c r="D7" s="79"/>
      <c r="E7" s="79"/>
    </row>
    <row r="8" spans="1:5" ht="21" customHeight="1" x14ac:dyDescent="0.25">
      <c r="A8" s="75" t="s">
        <v>1</v>
      </c>
      <c r="B8" s="75"/>
      <c r="C8" s="75"/>
      <c r="D8" s="75"/>
      <c r="E8" s="75"/>
    </row>
    <row r="9" spans="1:5" x14ac:dyDescent="0.25">
      <c r="A9" s="72" t="s">
        <v>27</v>
      </c>
      <c r="B9" s="72"/>
      <c r="C9" s="72"/>
      <c r="D9" s="72"/>
      <c r="E9" s="72"/>
    </row>
    <row r="10" spans="1:5" ht="23.45" customHeight="1" x14ac:dyDescent="0.25">
      <c r="A10" s="76" t="s">
        <v>14</v>
      </c>
      <c r="B10" s="77"/>
      <c r="C10" s="77"/>
      <c r="D10" s="77"/>
      <c r="E10" s="77"/>
    </row>
    <row r="11" spans="1:5" ht="29.25" customHeight="1" x14ac:dyDescent="0.25">
      <c r="A11" s="72" t="s">
        <v>28</v>
      </c>
      <c r="B11" s="72"/>
      <c r="C11" s="72"/>
      <c r="D11" s="72"/>
      <c r="E11" s="72"/>
    </row>
    <row r="12" spans="1:5" ht="16.5" customHeight="1" x14ac:dyDescent="0.25">
      <c r="A12" s="75" t="s">
        <v>15</v>
      </c>
      <c r="B12" s="78"/>
      <c r="C12" s="78"/>
      <c r="D12" s="78"/>
      <c r="E12" s="78"/>
    </row>
    <row r="13" spans="1:5" x14ac:dyDescent="0.25">
      <c r="A13" s="72" t="s">
        <v>22</v>
      </c>
      <c r="B13" s="72"/>
      <c r="C13" s="72"/>
      <c r="D13" s="72"/>
      <c r="E13" s="72"/>
    </row>
    <row r="14" spans="1:5" ht="21.75" customHeight="1" x14ac:dyDescent="0.25">
      <c r="A14" s="75" t="s">
        <v>2</v>
      </c>
      <c r="B14" s="78"/>
      <c r="C14" s="78"/>
      <c r="D14" s="78"/>
      <c r="E14" s="78"/>
    </row>
    <row r="15" spans="1:5" ht="13.5" customHeight="1" x14ac:dyDescent="0.25">
      <c r="A15" s="72" t="s">
        <v>23</v>
      </c>
      <c r="B15" s="72"/>
      <c r="C15" s="72"/>
      <c r="D15" s="72"/>
      <c r="E15" s="72"/>
    </row>
    <row r="16" spans="1:5" ht="11.25" customHeight="1" x14ac:dyDescent="0.25">
      <c r="A16" s="75" t="s">
        <v>16</v>
      </c>
      <c r="B16" s="78"/>
      <c r="C16" s="78"/>
      <c r="D16" s="78"/>
      <c r="E16" s="78"/>
    </row>
    <row r="17" spans="1:8" ht="30.75" customHeight="1" x14ac:dyDescent="0.25">
      <c r="A17" s="72" t="s">
        <v>17</v>
      </c>
      <c r="B17" s="72"/>
      <c r="C17" s="72"/>
      <c r="D17" s="72"/>
      <c r="E17" s="72"/>
    </row>
    <row r="18" spans="1:8" ht="58.5" customHeight="1" x14ac:dyDescent="0.25">
      <c r="A18" s="72" t="s">
        <v>29</v>
      </c>
      <c r="B18" s="72"/>
      <c r="C18" s="72"/>
      <c r="D18" s="72"/>
      <c r="E18" s="72"/>
    </row>
    <row r="19" spans="1:8" ht="33" customHeight="1" x14ac:dyDescent="0.25">
      <c r="A19" s="70" t="s">
        <v>30</v>
      </c>
      <c r="B19" s="70"/>
      <c r="C19" s="70"/>
      <c r="D19" s="70"/>
      <c r="E19" s="70"/>
    </row>
    <row r="20" spans="1:8" ht="24" customHeight="1" x14ac:dyDescent="0.25">
      <c r="A20" s="70"/>
      <c r="B20" s="70"/>
      <c r="C20" s="70"/>
      <c r="D20" s="70"/>
      <c r="E20" s="70"/>
      <c r="F20" s="2">
        <v>632.4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0" t="s">
        <v>46</v>
      </c>
      <c r="B22" s="9" t="s">
        <v>44</v>
      </c>
      <c r="C22" s="3" t="s">
        <v>4</v>
      </c>
      <c r="D22" s="3">
        <v>11.91</v>
      </c>
      <c r="E22" s="8">
        <f>D22*F20*G20</f>
        <v>22595.652000000002</v>
      </c>
    </row>
    <row r="23" spans="1:8" x14ac:dyDescent="0.25">
      <c r="A23" s="7" t="s">
        <v>45</v>
      </c>
      <c r="B23" s="9" t="s">
        <v>24</v>
      </c>
      <c r="C23" s="3" t="s">
        <v>4</v>
      </c>
      <c r="D23" s="3">
        <v>3.43</v>
      </c>
      <c r="E23" s="8">
        <f>D23*F20*G20</f>
        <v>6507.3960000000006</v>
      </c>
    </row>
    <row r="24" spans="1:8" ht="75" x14ac:dyDescent="0.25">
      <c r="A24" s="7" t="s">
        <v>58</v>
      </c>
      <c r="B24" s="9" t="s">
        <v>64</v>
      </c>
      <c r="C24" s="3" t="s">
        <v>4</v>
      </c>
      <c r="D24" s="3"/>
      <c r="E24" s="8">
        <f>790.76*3</f>
        <v>2372.2799999999997</v>
      </c>
    </row>
    <row r="25" spans="1:8" x14ac:dyDescent="0.25">
      <c r="A25" s="7" t="s">
        <v>31</v>
      </c>
      <c r="B25" s="9" t="s">
        <v>64</v>
      </c>
      <c r="C25" s="3" t="s">
        <v>32</v>
      </c>
      <c r="D25" s="3"/>
      <c r="E25" s="8">
        <v>560</v>
      </c>
    </row>
    <row r="26" spans="1:8" x14ac:dyDescent="0.25">
      <c r="A26" s="34"/>
      <c r="B26" s="9"/>
      <c r="C26" s="3"/>
      <c r="D26" s="3"/>
      <c r="E26" s="8"/>
    </row>
    <row r="27" spans="1:8" s="13" customFormat="1" ht="14.25" x14ac:dyDescent="0.2">
      <c r="A27" s="10" t="s">
        <v>25</v>
      </c>
      <c r="B27" s="19"/>
      <c r="C27" s="11"/>
      <c r="D27" s="11"/>
      <c r="E27" s="12">
        <f>SUM(E22:E25)</f>
        <v>32035.328000000001</v>
      </c>
    </row>
    <row r="29" spans="1:8" ht="30.75" customHeight="1" x14ac:dyDescent="0.25">
      <c r="A29" s="71" t="s">
        <v>65</v>
      </c>
      <c r="B29" s="71"/>
      <c r="C29" s="71"/>
      <c r="D29" s="71"/>
      <c r="E29" s="71"/>
    </row>
    <row r="30" spans="1:8" ht="33.75" customHeight="1" x14ac:dyDescent="0.25">
      <c r="A30" s="72" t="s">
        <v>21</v>
      </c>
      <c r="B30" s="72"/>
      <c r="C30" s="72"/>
      <c r="D30" s="72"/>
      <c r="E30" s="72"/>
    </row>
    <row r="31" spans="1:8" ht="13.9" customHeight="1" x14ac:dyDescent="0.25">
      <c r="A31" s="72" t="s">
        <v>20</v>
      </c>
      <c r="B31" s="72"/>
      <c r="C31" s="72"/>
      <c r="D31" s="72"/>
      <c r="E31" s="72"/>
      <c r="F31" s="13"/>
      <c r="G31" s="13"/>
      <c r="H31" s="14"/>
    </row>
    <row r="32" spans="1:8" ht="33" customHeight="1" x14ac:dyDescent="0.25">
      <c r="A32" s="72" t="s">
        <v>33</v>
      </c>
      <c r="B32" s="72"/>
      <c r="C32" s="72"/>
      <c r="D32" s="72"/>
      <c r="E32" s="72"/>
    </row>
    <row r="33" spans="1:5" x14ac:dyDescent="0.25">
      <c r="A33" s="72" t="s">
        <v>18</v>
      </c>
      <c r="B33" s="72"/>
      <c r="C33" s="72"/>
      <c r="D33" s="72"/>
      <c r="E33" s="72"/>
    </row>
    <row r="34" spans="1:5" x14ac:dyDescent="0.25">
      <c r="A34" s="40"/>
      <c r="B34" s="40"/>
      <c r="C34" s="40"/>
      <c r="D34" s="40"/>
      <c r="E34" s="40"/>
    </row>
    <row r="35" spans="1:5" x14ac:dyDescent="0.25">
      <c r="A35" s="73" t="s">
        <v>5</v>
      </c>
      <c r="B35" s="73"/>
      <c r="C35" s="73"/>
      <c r="D35" s="73"/>
      <c r="E35" s="73"/>
    </row>
    <row r="36" spans="1:5" x14ac:dyDescent="0.25">
      <c r="A36" s="72" t="s">
        <v>18</v>
      </c>
      <c r="B36" s="72"/>
      <c r="C36" s="72"/>
      <c r="D36" s="72"/>
      <c r="E36" s="72"/>
    </row>
    <row r="37" spans="1:5" ht="13.9" customHeight="1" x14ac:dyDescent="0.25">
      <c r="A37" s="74" t="s">
        <v>34</v>
      </c>
      <c r="B37" s="74"/>
      <c r="C37" s="74"/>
      <c r="D37" s="74"/>
      <c r="E37" s="74"/>
    </row>
    <row r="38" spans="1:5" x14ac:dyDescent="0.25">
      <c r="B38" s="69" t="s">
        <v>19</v>
      </c>
      <c r="C38" s="69"/>
      <c r="D38" s="69"/>
      <c r="E38" s="6" t="s">
        <v>6</v>
      </c>
    </row>
    <row r="39" spans="1:5" x14ac:dyDescent="0.25">
      <c r="A39" s="41"/>
      <c r="B39" s="41"/>
      <c r="C39" s="41"/>
      <c r="D39" s="41"/>
      <c r="E39" s="41"/>
    </row>
    <row r="40" spans="1:5" ht="13.9" customHeight="1" x14ac:dyDescent="0.25">
      <c r="A40" s="74" t="s">
        <v>35</v>
      </c>
      <c r="B40" s="74"/>
      <c r="C40" s="74"/>
      <c r="D40" s="74"/>
      <c r="E40" s="74"/>
    </row>
    <row r="41" spans="1:5" x14ac:dyDescent="0.25">
      <c r="B41" s="69" t="s">
        <v>19</v>
      </c>
      <c r="C41" s="69"/>
      <c r="D41" s="69"/>
      <c r="E41" s="6" t="s">
        <v>6</v>
      </c>
    </row>
    <row r="44" spans="1:5" x14ac:dyDescent="0.25">
      <c r="A44" s="2" t="s">
        <v>38</v>
      </c>
    </row>
    <row r="45" spans="1:5" x14ac:dyDescent="0.25">
      <c r="A45" s="13" t="s">
        <v>36</v>
      </c>
    </row>
    <row r="46" spans="1:5" x14ac:dyDescent="0.25">
      <c r="A46" s="2" t="s">
        <v>43</v>
      </c>
      <c r="B46" s="15">
        <f>'2кв'!B50</f>
        <v>-5736.5359999999855</v>
      </c>
    </row>
    <row r="47" spans="1:5" x14ac:dyDescent="0.25">
      <c r="A47" s="17" t="s">
        <v>66</v>
      </c>
      <c r="B47" s="16"/>
    </row>
    <row r="48" spans="1:5" x14ac:dyDescent="0.25">
      <c r="A48" s="2" t="s">
        <v>39</v>
      </c>
      <c r="B48" s="16">
        <v>35913.43</v>
      </c>
    </row>
    <row r="49" spans="1:2" ht="30" x14ac:dyDescent="0.25">
      <c r="A49" s="39" t="s">
        <v>40</v>
      </c>
      <c r="B49" s="16">
        <f>E27</f>
        <v>32035.328000000001</v>
      </c>
    </row>
    <row r="50" spans="1:2" x14ac:dyDescent="0.25">
      <c r="A50" s="13" t="s">
        <v>37</v>
      </c>
      <c r="B50" s="18">
        <f>B46+B48-B49</f>
        <v>-1858.4339999999866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5:E35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6:E36"/>
    <mergeCell ref="A37:E37"/>
    <mergeCell ref="B38:D38"/>
    <mergeCell ref="A40:E40"/>
    <mergeCell ref="B41:D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BAFAA-03B0-4BA1-AC6E-896AFBF82A1D}">
  <dimension ref="A1:H51"/>
  <sheetViews>
    <sheetView view="pageBreakPreview" topLeftCell="A28" zoomScaleNormal="100" zoomScaleSheetLayoutView="100" workbookViewId="0">
      <selection activeCell="C49" sqref="C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7109375" style="2" customWidth="1"/>
    <col min="9" max="16384" width="9.140625" style="2"/>
  </cols>
  <sheetData>
    <row r="1" spans="1:5" ht="15.75" x14ac:dyDescent="0.25">
      <c r="A1" s="80" t="s">
        <v>11</v>
      </c>
      <c r="B1" s="80"/>
      <c r="C1" s="80"/>
      <c r="D1" s="80"/>
      <c r="E1" s="80"/>
    </row>
    <row r="2" spans="1:5" ht="30" customHeight="1" x14ac:dyDescent="0.25">
      <c r="A2" s="81" t="s">
        <v>12</v>
      </c>
      <c r="B2" s="82"/>
      <c r="C2" s="82"/>
      <c r="D2" s="82"/>
      <c r="E2" s="82"/>
    </row>
    <row r="3" spans="1:5" x14ac:dyDescent="0.25">
      <c r="A3" s="84" t="s">
        <v>69</v>
      </c>
      <c r="B3" s="84"/>
      <c r="C3" s="84"/>
      <c r="D3" s="84"/>
      <c r="E3" s="84"/>
    </row>
    <row r="4" spans="1:5" s="1" customFormat="1" ht="15.75" x14ac:dyDescent="0.25">
      <c r="A4" s="43" t="s">
        <v>13</v>
      </c>
      <c r="B4" s="4"/>
      <c r="C4" s="4"/>
      <c r="D4" s="4"/>
      <c r="E4" s="43" t="s">
        <v>70</v>
      </c>
    </row>
    <row r="5" spans="1:5" x14ac:dyDescent="0.25">
      <c r="A5" s="48"/>
      <c r="B5" s="4"/>
      <c r="C5" s="4"/>
      <c r="D5" s="4"/>
      <c r="E5" s="4"/>
    </row>
    <row r="6" spans="1:5" ht="18.75" customHeight="1" x14ac:dyDescent="0.25">
      <c r="A6" s="72" t="s">
        <v>0</v>
      </c>
      <c r="B6" s="72"/>
      <c r="C6" s="72"/>
      <c r="D6" s="72"/>
      <c r="E6" s="72"/>
    </row>
    <row r="7" spans="1:5" x14ac:dyDescent="0.25">
      <c r="A7" s="79" t="s">
        <v>26</v>
      </c>
      <c r="B7" s="79"/>
      <c r="C7" s="79"/>
      <c r="D7" s="79"/>
      <c r="E7" s="79"/>
    </row>
    <row r="8" spans="1:5" ht="21" customHeight="1" x14ac:dyDescent="0.25">
      <c r="A8" s="75" t="s">
        <v>1</v>
      </c>
      <c r="B8" s="75"/>
      <c r="C8" s="75"/>
      <c r="D8" s="75"/>
      <c r="E8" s="75"/>
    </row>
    <row r="9" spans="1:5" x14ac:dyDescent="0.25">
      <c r="A9" s="72" t="s">
        <v>27</v>
      </c>
      <c r="B9" s="72"/>
      <c r="C9" s="72"/>
      <c r="D9" s="72"/>
      <c r="E9" s="72"/>
    </row>
    <row r="10" spans="1:5" ht="23.45" customHeight="1" x14ac:dyDescent="0.25">
      <c r="A10" s="76" t="s">
        <v>14</v>
      </c>
      <c r="B10" s="77"/>
      <c r="C10" s="77"/>
      <c r="D10" s="77"/>
      <c r="E10" s="77"/>
    </row>
    <row r="11" spans="1:5" ht="29.25" customHeight="1" x14ac:dyDescent="0.25">
      <c r="A11" s="72" t="s">
        <v>28</v>
      </c>
      <c r="B11" s="72"/>
      <c r="C11" s="72"/>
      <c r="D11" s="72"/>
      <c r="E11" s="72"/>
    </row>
    <row r="12" spans="1:5" ht="16.5" customHeight="1" x14ac:dyDescent="0.25">
      <c r="A12" s="75" t="s">
        <v>15</v>
      </c>
      <c r="B12" s="78"/>
      <c r="C12" s="78"/>
      <c r="D12" s="78"/>
      <c r="E12" s="78"/>
    </row>
    <row r="13" spans="1:5" x14ac:dyDescent="0.25">
      <c r="A13" s="72" t="s">
        <v>22</v>
      </c>
      <c r="B13" s="72"/>
      <c r="C13" s="72"/>
      <c r="D13" s="72"/>
      <c r="E13" s="72"/>
    </row>
    <row r="14" spans="1:5" ht="21.75" customHeight="1" x14ac:dyDescent="0.25">
      <c r="A14" s="75" t="s">
        <v>2</v>
      </c>
      <c r="B14" s="78"/>
      <c r="C14" s="78"/>
      <c r="D14" s="78"/>
      <c r="E14" s="78"/>
    </row>
    <row r="15" spans="1:5" ht="13.5" customHeight="1" x14ac:dyDescent="0.25">
      <c r="A15" s="72" t="s">
        <v>23</v>
      </c>
      <c r="B15" s="72"/>
      <c r="C15" s="72"/>
      <c r="D15" s="72"/>
      <c r="E15" s="72"/>
    </row>
    <row r="16" spans="1:5" ht="11.25" customHeight="1" x14ac:dyDescent="0.25">
      <c r="A16" s="75" t="s">
        <v>16</v>
      </c>
      <c r="B16" s="78"/>
      <c r="C16" s="78"/>
      <c r="D16" s="78"/>
      <c r="E16" s="78"/>
    </row>
    <row r="17" spans="1:8" ht="30.75" customHeight="1" x14ac:dyDescent="0.25">
      <c r="A17" s="72" t="s">
        <v>17</v>
      </c>
      <c r="B17" s="72"/>
      <c r="C17" s="72"/>
      <c r="D17" s="72"/>
      <c r="E17" s="72"/>
    </row>
    <row r="18" spans="1:8" ht="58.5" customHeight="1" x14ac:dyDescent="0.25">
      <c r="A18" s="72" t="s">
        <v>29</v>
      </c>
      <c r="B18" s="72"/>
      <c r="C18" s="72"/>
      <c r="D18" s="72"/>
      <c r="E18" s="72"/>
    </row>
    <row r="19" spans="1:8" ht="33" customHeight="1" x14ac:dyDescent="0.25">
      <c r="A19" s="70" t="s">
        <v>30</v>
      </c>
      <c r="B19" s="70"/>
      <c r="C19" s="70"/>
      <c r="D19" s="70"/>
      <c r="E19" s="70"/>
    </row>
    <row r="20" spans="1:8" ht="24" customHeight="1" x14ac:dyDescent="0.25">
      <c r="A20" s="70"/>
      <c r="B20" s="70"/>
      <c r="C20" s="70"/>
      <c r="D20" s="70"/>
      <c r="E20" s="70"/>
      <c r="F20" s="2">
        <v>632.4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0" t="s">
        <v>46</v>
      </c>
      <c r="B22" s="9" t="s">
        <v>44</v>
      </c>
      <c r="C22" s="3" t="s">
        <v>4</v>
      </c>
      <c r="D22" s="3">
        <v>11.91</v>
      </c>
      <c r="E22" s="8">
        <f>D22*F20*G20</f>
        <v>22595.652000000002</v>
      </c>
    </row>
    <row r="23" spans="1:8" x14ac:dyDescent="0.25">
      <c r="A23" s="7" t="s">
        <v>45</v>
      </c>
      <c r="B23" s="9" t="s">
        <v>24</v>
      </c>
      <c r="C23" s="3" t="s">
        <v>4</v>
      </c>
      <c r="D23" s="3">
        <v>3.43</v>
      </c>
      <c r="E23" s="8">
        <f>D23*F20*G20</f>
        <v>6507.3960000000006</v>
      </c>
    </row>
    <row r="24" spans="1:8" ht="75" x14ac:dyDescent="0.25">
      <c r="A24" s="7" t="s">
        <v>58</v>
      </c>
      <c r="B24" s="9" t="s">
        <v>71</v>
      </c>
      <c r="C24" s="3" t="s">
        <v>4</v>
      </c>
      <c r="D24" s="3"/>
      <c r="E24" s="8">
        <f>790.76*3</f>
        <v>2372.2799999999997</v>
      </c>
    </row>
    <row r="25" spans="1:8" x14ac:dyDescent="0.25">
      <c r="A25" s="7" t="s">
        <v>31</v>
      </c>
      <c r="B25" s="9" t="s">
        <v>71</v>
      </c>
      <c r="C25" s="3" t="s">
        <v>32</v>
      </c>
      <c r="D25" s="3"/>
      <c r="E25" s="8">
        <f>27.57+6.85</f>
        <v>34.42</v>
      </c>
    </row>
    <row r="26" spans="1:8" x14ac:dyDescent="0.25">
      <c r="A26" s="49" t="s">
        <v>72</v>
      </c>
      <c r="B26" s="9" t="s">
        <v>74</v>
      </c>
      <c r="C26" s="3" t="s">
        <v>55</v>
      </c>
      <c r="D26" s="3">
        <v>4</v>
      </c>
      <c r="E26" s="8">
        <f>D26*206.95</f>
        <v>827.8</v>
      </c>
    </row>
    <row r="27" spans="1:8" x14ac:dyDescent="0.25">
      <c r="A27" s="50" t="s">
        <v>73</v>
      </c>
      <c r="B27" s="9" t="s">
        <v>75</v>
      </c>
      <c r="C27" s="3" t="s">
        <v>55</v>
      </c>
      <c r="D27" s="3">
        <v>0.5</v>
      </c>
      <c r="E27" s="8">
        <f>D27*206.95</f>
        <v>103.47499999999999</v>
      </c>
    </row>
    <row r="28" spans="1:8" s="13" customFormat="1" ht="14.25" x14ac:dyDescent="0.2">
      <c r="A28" s="10" t="s">
        <v>25</v>
      </c>
      <c r="B28" s="19"/>
      <c r="C28" s="11"/>
      <c r="D28" s="11"/>
      <c r="E28" s="12">
        <f>SUM(E22:E27)</f>
        <v>32441.022999999997</v>
      </c>
    </row>
    <row r="30" spans="1:8" ht="30.75" customHeight="1" x14ac:dyDescent="0.25">
      <c r="A30" s="71" t="s">
        <v>97</v>
      </c>
      <c r="B30" s="71"/>
      <c r="C30" s="71"/>
      <c r="D30" s="71"/>
      <c r="E30" s="71"/>
    </row>
    <row r="31" spans="1:8" ht="33.75" customHeight="1" x14ac:dyDescent="0.25">
      <c r="A31" s="72" t="s">
        <v>21</v>
      </c>
      <c r="B31" s="72"/>
      <c r="C31" s="72"/>
      <c r="D31" s="72"/>
      <c r="E31" s="72"/>
    </row>
    <row r="32" spans="1:8" ht="13.9" customHeight="1" x14ac:dyDescent="0.25">
      <c r="A32" s="72" t="s">
        <v>20</v>
      </c>
      <c r="B32" s="72"/>
      <c r="C32" s="72"/>
      <c r="D32" s="72"/>
      <c r="E32" s="72"/>
      <c r="F32" s="13"/>
      <c r="G32" s="13"/>
      <c r="H32" s="14"/>
    </row>
    <row r="33" spans="1:5" ht="33" customHeight="1" x14ac:dyDescent="0.25">
      <c r="A33" s="72" t="s">
        <v>33</v>
      </c>
      <c r="B33" s="72"/>
      <c r="C33" s="72"/>
      <c r="D33" s="72"/>
      <c r="E33" s="72"/>
    </row>
    <row r="34" spans="1:5" x14ac:dyDescent="0.25">
      <c r="A34" s="72" t="s">
        <v>18</v>
      </c>
      <c r="B34" s="72"/>
      <c r="C34" s="72"/>
      <c r="D34" s="72"/>
      <c r="E34" s="72"/>
    </row>
    <row r="35" spans="1:5" x14ac:dyDescent="0.25">
      <c r="A35" s="46"/>
      <c r="B35" s="46"/>
      <c r="C35" s="46"/>
      <c r="D35" s="46"/>
      <c r="E35" s="46"/>
    </row>
    <row r="36" spans="1:5" x14ac:dyDescent="0.25">
      <c r="A36" s="73" t="s">
        <v>5</v>
      </c>
      <c r="B36" s="73"/>
      <c r="C36" s="73"/>
      <c r="D36" s="73"/>
      <c r="E36" s="73"/>
    </row>
    <row r="37" spans="1:5" x14ac:dyDescent="0.25">
      <c r="A37" s="72" t="s">
        <v>18</v>
      </c>
      <c r="B37" s="72"/>
      <c r="C37" s="72"/>
      <c r="D37" s="72"/>
      <c r="E37" s="72"/>
    </row>
    <row r="38" spans="1:5" ht="13.9" customHeight="1" x14ac:dyDescent="0.25">
      <c r="A38" s="74" t="s">
        <v>34</v>
      </c>
      <c r="B38" s="74"/>
      <c r="C38" s="74"/>
      <c r="D38" s="74"/>
      <c r="E38" s="74"/>
    </row>
    <row r="39" spans="1:5" x14ac:dyDescent="0.25">
      <c r="B39" s="69" t="s">
        <v>19</v>
      </c>
      <c r="C39" s="69"/>
      <c r="D39" s="69"/>
      <c r="E39" s="6" t="s">
        <v>6</v>
      </c>
    </row>
    <row r="40" spans="1:5" x14ac:dyDescent="0.25">
      <c r="A40" s="47"/>
      <c r="B40" s="47"/>
      <c r="C40" s="47"/>
      <c r="D40" s="47"/>
      <c r="E40" s="47"/>
    </row>
    <row r="41" spans="1:5" ht="13.9" customHeight="1" x14ac:dyDescent="0.25">
      <c r="A41" s="74" t="s">
        <v>35</v>
      </c>
      <c r="B41" s="74"/>
      <c r="C41" s="74"/>
      <c r="D41" s="74"/>
      <c r="E41" s="74"/>
    </row>
    <row r="42" spans="1:5" x14ac:dyDescent="0.25">
      <c r="B42" s="69" t="s">
        <v>19</v>
      </c>
      <c r="C42" s="69"/>
      <c r="D42" s="69"/>
      <c r="E42" s="6" t="s">
        <v>6</v>
      </c>
    </row>
    <row r="45" spans="1:5" x14ac:dyDescent="0.25">
      <c r="A45" s="2" t="s">
        <v>38</v>
      </c>
    </row>
    <row r="46" spans="1:5" x14ac:dyDescent="0.25">
      <c r="A46" s="13" t="s">
        <v>36</v>
      </c>
    </row>
    <row r="47" spans="1:5" x14ac:dyDescent="0.25">
      <c r="A47" s="2" t="s">
        <v>43</v>
      </c>
      <c r="B47" s="15">
        <f>'3кв'!B50</f>
        <v>-1858.4339999999866</v>
      </c>
    </row>
    <row r="48" spans="1:5" x14ac:dyDescent="0.25">
      <c r="A48" s="17" t="s">
        <v>66</v>
      </c>
      <c r="B48" s="16"/>
    </row>
    <row r="49" spans="1:2" x14ac:dyDescent="0.25">
      <c r="A49" s="2" t="s">
        <v>39</v>
      </c>
      <c r="B49" s="16">
        <v>33418.68</v>
      </c>
    </row>
    <row r="50" spans="1:2" ht="30" x14ac:dyDescent="0.25">
      <c r="A50" s="45" t="s">
        <v>40</v>
      </c>
      <c r="B50" s="16">
        <f>E28</f>
        <v>32441.022999999997</v>
      </c>
    </row>
    <row r="51" spans="1:2" x14ac:dyDescent="0.25">
      <c r="A51" s="13" t="s">
        <v>37</v>
      </c>
      <c r="B51" s="18">
        <f>B47+B49-B50</f>
        <v>-880.77699999998367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6:E36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34:E34"/>
    <mergeCell ref="A37:E37"/>
    <mergeCell ref="A38:E38"/>
    <mergeCell ref="B39:D39"/>
    <mergeCell ref="A41:E41"/>
    <mergeCell ref="B42:D4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81291-9D77-49FA-91CE-9C2E74A12723}">
  <dimension ref="A1:E35"/>
  <sheetViews>
    <sheetView tabSelected="1" view="pageBreakPreview" topLeftCell="A10" zoomScaleNormal="100" zoomScaleSheetLayoutView="100" workbookViewId="0">
      <selection activeCell="C21" sqref="C21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6" t="s">
        <v>76</v>
      </c>
      <c r="B1" s="86"/>
      <c r="C1" s="86"/>
      <c r="D1" s="51"/>
    </row>
    <row r="2" spans="1:5" ht="15.75" x14ac:dyDescent="0.25">
      <c r="A2" s="87" t="s">
        <v>77</v>
      </c>
      <c r="B2" s="87"/>
      <c r="C2" s="87"/>
      <c r="D2" s="1"/>
    </row>
    <row r="3" spans="1:5" ht="15.75" x14ac:dyDescent="0.25">
      <c r="A3" s="87" t="s">
        <v>78</v>
      </c>
      <c r="B3" s="87"/>
      <c r="C3" s="87"/>
      <c r="D3" s="1"/>
    </row>
    <row r="4" spans="1:5" ht="15.75" x14ac:dyDescent="0.25">
      <c r="A4" s="86" t="s">
        <v>94</v>
      </c>
      <c r="B4" s="86"/>
      <c r="C4" s="86"/>
      <c r="D4" s="51"/>
    </row>
    <row r="5" spans="1:5" ht="15.75" x14ac:dyDescent="0.25">
      <c r="A5" s="85"/>
      <c r="B5" s="85"/>
      <c r="C5" s="85"/>
      <c r="D5" s="1"/>
    </row>
    <row r="6" spans="1:5" ht="15.75" x14ac:dyDescent="0.25">
      <c r="A6" s="1"/>
      <c r="B6" s="52" t="s">
        <v>79</v>
      </c>
      <c r="C6" s="53">
        <f>'1кв'!B49</f>
        <v>-2006.37</v>
      </c>
      <c r="D6" s="54"/>
    </row>
    <row r="7" spans="1:5" ht="15.75" x14ac:dyDescent="0.25">
      <c r="A7" s="1"/>
      <c r="B7" s="52" t="s">
        <v>95</v>
      </c>
      <c r="C7" s="53"/>
      <c r="D7" s="54"/>
    </row>
    <row r="8" spans="1:5" ht="15.75" x14ac:dyDescent="0.25">
      <c r="A8" s="55" t="s">
        <v>80</v>
      </c>
      <c r="B8" s="52" t="s">
        <v>81</v>
      </c>
      <c r="C8" s="56">
        <f>'1кв'!B51+'2кв'!B48+'3кв'!B48+'4кв'!B49</f>
        <v>135636.51999999999</v>
      </c>
      <c r="D8" s="57"/>
    </row>
    <row r="9" spans="1:5" ht="15.75" x14ac:dyDescent="0.25">
      <c r="A9" s="26"/>
      <c r="B9" s="52" t="s">
        <v>82</v>
      </c>
      <c r="C9" s="58">
        <f>SUM(C8:C8)</f>
        <v>135636.51999999999</v>
      </c>
      <c r="D9" s="54"/>
    </row>
    <row r="10" spans="1:5" ht="15.75" x14ac:dyDescent="0.25">
      <c r="A10" s="1"/>
      <c r="B10" s="88"/>
      <c r="C10" s="88"/>
      <c r="D10" s="59"/>
    </row>
    <row r="11" spans="1:5" ht="15.75" x14ac:dyDescent="0.25">
      <c r="A11" s="1" t="s">
        <v>83</v>
      </c>
      <c r="B11" s="20" t="s">
        <v>84</v>
      </c>
      <c r="C11" s="60">
        <f>'1кв'!E22+'2кв'!E22+'3кв'!E22+'4кв'!E22</f>
        <v>88030.080000000002</v>
      </c>
      <c r="D11" s="59"/>
    </row>
    <row r="12" spans="1:5" ht="15.75" x14ac:dyDescent="0.25">
      <c r="A12" s="1"/>
      <c r="B12" s="7" t="s">
        <v>45</v>
      </c>
      <c r="C12" s="60">
        <f>'1кв'!E23+'2кв'!E23+'3кв'!E23+'4кв'!E23</f>
        <v>25536.311999999998</v>
      </c>
      <c r="D12" s="59"/>
      <c r="E12" s="61"/>
    </row>
    <row r="13" spans="1:5" ht="45" x14ac:dyDescent="0.25">
      <c r="B13" s="7" t="s">
        <v>58</v>
      </c>
      <c r="C13" s="60">
        <f>'1кв'!E24+'2кв'!E24+'3кв'!E24+'4кв'!E24</f>
        <v>7290.12</v>
      </c>
      <c r="D13" s="59"/>
    </row>
    <row r="14" spans="1:5" ht="15.75" x14ac:dyDescent="0.25">
      <c r="A14" s="1"/>
      <c r="B14" s="7" t="s">
        <v>31</v>
      </c>
      <c r="C14" s="60">
        <f>'1кв'!E25+'2кв'!E25+'3кв'!E25+'4кв'!E25</f>
        <v>1065.24</v>
      </c>
      <c r="D14" s="59"/>
    </row>
    <row r="15" spans="1:5" ht="15.75" x14ac:dyDescent="0.25">
      <c r="A15" s="1"/>
      <c r="B15" s="62" t="s">
        <v>96</v>
      </c>
      <c r="C15" s="63">
        <f>49*197.1+4.5*206.95</f>
        <v>10589.174999999999</v>
      </c>
      <c r="D15" s="59"/>
    </row>
    <row r="16" spans="1:5" ht="15.75" x14ac:dyDescent="0.25">
      <c r="A16" s="1"/>
      <c r="B16" s="64" t="s">
        <v>85</v>
      </c>
      <c r="C16" s="63">
        <f>SUM(C17:C17)</f>
        <v>2000</v>
      </c>
      <c r="D16" s="59"/>
    </row>
    <row r="17" spans="1:5" ht="15.75" x14ac:dyDescent="0.25">
      <c r="A17" s="1"/>
      <c r="B17" s="31" t="s">
        <v>49</v>
      </c>
      <c r="C17" s="65">
        <f>'1кв'!E26</f>
        <v>2000</v>
      </c>
      <c r="D17" s="59"/>
    </row>
    <row r="18" spans="1:5" ht="15.75" x14ac:dyDescent="0.25">
      <c r="A18" s="1"/>
      <c r="B18" s="66" t="s">
        <v>86</v>
      </c>
      <c r="C18" s="67">
        <f>SUM(C11:C16)</f>
        <v>134510.927</v>
      </c>
      <c r="D18" s="59"/>
      <c r="E18" s="61"/>
    </row>
    <row r="19" spans="1:5" ht="15.75" x14ac:dyDescent="0.25">
      <c r="A19" s="1"/>
      <c r="B19" s="68" t="s">
        <v>87</v>
      </c>
      <c r="C19" s="67">
        <f>C6+C9-C18</f>
        <v>-880.77700000000186</v>
      </c>
      <c r="D19" s="59"/>
    </row>
    <row r="20" spans="1:5" ht="15.75" x14ac:dyDescent="0.25">
      <c r="A20" s="1"/>
      <c r="B20" s="55"/>
      <c r="C20" s="55"/>
      <c r="D20" s="59"/>
    </row>
    <row r="21" spans="1:5" ht="15.75" x14ac:dyDescent="0.25">
      <c r="A21" s="1"/>
      <c r="B21" s="55"/>
      <c r="C21" s="55"/>
      <c r="D21" s="59"/>
    </row>
    <row r="22" spans="1:5" ht="15.75" x14ac:dyDescent="0.25">
      <c r="A22" s="1"/>
      <c r="B22" s="55"/>
      <c r="C22" s="55"/>
      <c r="D22" s="59"/>
    </row>
    <row r="23" spans="1:5" ht="15.75" x14ac:dyDescent="0.25">
      <c r="A23" s="55" t="s">
        <v>88</v>
      </c>
      <c r="C23" s="55"/>
      <c r="D23" s="59"/>
    </row>
    <row r="24" spans="1:5" ht="15.75" x14ac:dyDescent="0.25">
      <c r="A24" s="1"/>
      <c r="B24" s="55"/>
      <c r="C24" s="55"/>
      <c r="D24" s="59"/>
    </row>
    <row r="25" spans="1:5" ht="15.75" x14ac:dyDescent="0.25">
      <c r="A25" s="1"/>
      <c r="B25" s="55"/>
      <c r="C25" s="55"/>
      <c r="D25" s="59"/>
    </row>
    <row r="26" spans="1:5" ht="15.75" x14ac:dyDescent="0.25">
      <c r="A26" s="1" t="s">
        <v>89</v>
      </c>
      <c r="B26" s="55" t="s">
        <v>90</v>
      </c>
      <c r="C26" s="55"/>
      <c r="D26" s="59"/>
    </row>
    <row r="27" spans="1:5" ht="15.75" x14ac:dyDescent="0.25">
      <c r="A27" s="1"/>
      <c r="B27" s="55" t="s">
        <v>91</v>
      </c>
      <c r="C27" s="55"/>
      <c r="D27" s="59"/>
    </row>
    <row r="28" spans="1:5" ht="15.75" x14ac:dyDescent="0.25">
      <c r="A28" s="1"/>
      <c r="B28" s="55" t="s">
        <v>92</v>
      </c>
      <c r="C28" s="55"/>
      <c r="D28" s="59"/>
    </row>
    <row r="29" spans="1:5" ht="15.75" x14ac:dyDescent="0.25">
      <c r="A29" s="1"/>
      <c r="B29" s="55"/>
      <c r="C29" s="55"/>
      <c r="D29" s="59"/>
    </row>
    <row r="30" spans="1:5" ht="15.75" x14ac:dyDescent="0.25">
      <c r="A30" s="1"/>
      <c r="B30" s="55"/>
      <c r="C30" s="55"/>
      <c r="D30" s="59"/>
    </row>
    <row r="31" spans="1:5" ht="15.75" x14ac:dyDescent="0.25">
      <c r="A31" s="85" t="s">
        <v>93</v>
      </c>
      <c r="B31" s="85"/>
      <c r="C31" s="85"/>
      <c r="D31" s="59"/>
    </row>
    <row r="32" spans="1:5" ht="15.75" x14ac:dyDescent="0.25">
      <c r="A32" s="1"/>
      <c r="B32" s="55"/>
      <c r="C32" s="55"/>
      <c r="D32" s="59"/>
    </row>
    <row r="33" spans="1:4" ht="15.75" x14ac:dyDescent="0.25">
      <c r="A33" s="1"/>
      <c r="B33" s="55"/>
      <c r="C33" s="55"/>
      <c r="D33" s="59"/>
    </row>
    <row r="34" spans="1:4" ht="15.75" x14ac:dyDescent="0.25">
      <c r="A34" s="1"/>
      <c r="B34" s="55"/>
      <c r="C34" s="55"/>
      <c r="D34" s="59"/>
    </row>
    <row r="35" spans="1:4" ht="15.75" x14ac:dyDescent="0.25">
      <c r="A35" s="1"/>
      <c r="B35" s="55"/>
      <c r="C35" s="55"/>
      <c r="D35" s="59"/>
    </row>
  </sheetData>
  <mergeCells count="7">
    <mergeCell ref="A31:C31"/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2021-03-07T10:04:16Z</dcterms:modified>
</cp:coreProperties>
</file>