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'1кв'!$A$1:$E$56</definedName>
    <definedName name="_xlnm.Print_Area" localSheetId="1">'2кв'!$A$1:$E$56</definedName>
    <definedName name="_xlnm.Print_Area" localSheetId="2">'3кв'!$A$1:$E$62</definedName>
    <definedName name="_xlnm.Print_Area" localSheetId="3">'4кв'!$A$1:$E$58</definedName>
    <definedName name="_xlnm.Print_Area" localSheetId="4">отчет!$A$1:$C$42</definedName>
  </definedNames>
  <calcPr calcId="145621"/>
</workbook>
</file>

<file path=xl/calcChain.xml><?xml version="1.0" encoding="utf-8"?>
<calcChain xmlns="http://schemas.openxmlformats.org/spreadsheetml/2006/main">
  <c r="E36" i="16" l="1"/>
  <c r="C26" i="18"/>
  <c r="E31" i="15"/>
  <c r="E31" i="14"/>
  <c r="D37" i="16"/>
  <c r="C29" i="18"/>
  <c r="C27" i="18" s="1"/>
  <c r="C28" i="18"/>
  <c r="E28" i="17"/>
  <c r="C22" i="18"/>
  <c r="C23" i="18"/>
  <c r="C24" i="18"/>
  <c r="C25" i="18"/>
  <c r="C13" i="18"/>
  <c r="C14" i="18"/>
  <c r="C12" i="18"/>
  <c r="C6" i="18"/>
  <c r="E30" i="17" l="1"/>
  <c r="E31" i="17"/>
  <c r="E32" i="17"/>
  <c r="E29" i="17"/>
  <c r="B56" i="17"/>
  <c r="B55" i="17"/>
  <c r="E24" i="17"/>
  <c r="E23" i="17"/>
  <c r="F20" i="17"/>
  <c r="E22" i="17" s="1"/>
  <c r="E33" i="17" s="1"/>
  <c r="B57" i="17" s="1"/>
  <c r="E31" i="16" l="1"/>
  <c r="E32" i="16"/>
  <c r="E33" i="16"/>
  <c r="E30" i="16"/>
  <c r="B60" i="16"/>
  <c r="C16" i="18" s="1"/>
  <c r="B59" i="16"/>
  <c r="C15" i="18" s="1"/>
  <c r="E23" i="16"/>
  <c r="C20" i="18" s="1"/>
  <c r="F20" i="16"/>
  <c r="E24" i="16" s="1"/>
  <c r="C21" i="18" s="1"/>
  <c r="C17" i="18" l="1"/>
  <c r="E22" i="16"/>
  <c r="C19" i="18" s="1"/>
  <c r="C33" i="18" s="1"/>
  <c r="E30" i="15"/>
  <c r="E29" i="15"/>
  <c r="E23" i="15"/>
  <c r="C34" i="18" l="1"/>
  <c r="E37" i="16"/>
  <c r="B53" i="15"/>
  <c r="B54" i="15"/>
  <c r="D22" i="15"/>
  <c r="F20" i="15"/>
  <c r="E24" i="15" s="1"/>
  <c r="B61" i="16" l="1"/>
  <c r="E22" i="15"/>
  <c r="B54" i="14"/>
  <c r="B53" i="14"/>
  <c r="B55" i="15" l="1"/>
  <c r="E30" i="14"/>
  <c r="B48" i="14" l="1"/>
  <c r="D22" i="14" l="1"/>
  <c r="F20" i="14" l="1"/>
  <c r="E24" i="14" s="1"/>
  <c r="E22" i="14" l="1"/>
  <c r="B55" i="14" l="1"/>
  <c r="B56" i="14" s="1"/>
  <c r="B48" i="15" s="1"/>
  <c r="B56" i="15" s="1"/>
  <c r="B54" i="16" s="1"/>
  <c r="B62" i="16" s="1"/>
  <c r="B50" i="17" s="1"/>
  <c r="B58" i="17" s="1"/>
</calcChain>
</file>

<file path=xl/sharedStrings.xml><?xml version="1.0" encoding="utf-8"?>
<sst xmlns="http://schemas.openxmlformats.org/spreadsheetml/2006/main" count="371" uniqueCount="132">
  <si>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</si>
  <si>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</si>
  <si>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</si>
  <si>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</si>
  <si>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</si>
  <si>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</si>
  <si>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</si>
  <si>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</si>
  <si>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</si>
  <si>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</si>
  <si>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</si>
  <si>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</si>
  <si>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</si>
  <si>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</si>
  <si>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</si>
  <si>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</si>
  <si>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</si>
  <si>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</si>
  <si>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</si>
  <si>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</si>
  <si>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</si>
  <si>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</si>
  <si>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</si>
  <si>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</si>
  <si>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</si>
  <si>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</si>
  <si>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</si>
  <si>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</si>
  <si>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</si>
  <si>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</si>
  <si>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</si>
  <si>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</si>
  <si>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</si>
  <si>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</si>
  <si>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</si>
  <si>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</si>
  <si>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</si>
  <si>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</si>
  <si>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</si>
  <si>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</si>
  <si>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- 3218,5</t>
  </si>
  <si>
    <t>ОДН по ХВС</t>
  </si>
  <si>
    <t>ОДН по электроэнергии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</si>
  <si>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</si>
  <si>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</si>
  <si>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</si>
  <si>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</si>
  <si>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</si>
  <si>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ОДН по водоотведению</t>
  </si>
  <si>
    <t>март</t>
  </si>
  <si>
    <t>Не жилые помещения - 67,9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</si>
  <si>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</si>
  <si>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</si>
  <si>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</si>
  <si>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</si>
  <si>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</si>
  <si>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</si>
  <si>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Засыпка песка в песочницу</t>
  </si>
  <si>
    <t>Изготовление и установка песочницы (кальк.)</t>
  </si>
  <si>
    <t>интернет Ростелеком</t>
  </si>
  <si>
    <t>интернет Квант-телеком</t>
  </si>
  <si>
    <t>Предъявлено населению 189892,1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</si>
  <si>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стовосемьдесят тысяч пятьсот десять рублей 79 копеек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</si>
  <si>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</si>
  <si>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</si>
  <si>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Изготовление и установка навеса на песочницу</t>
  </si>
  <si>
    <t>апрель</t>
  </si>
  <si>
    <t>ч/ч</t>
  </si>
  <si>
    <t xml:space="preserve">           2. Всего за период с "01" 04 2020 г. по "30" 06 2020 г. выполнено работ (оказано услуг) на общую сумму двести одна тысяча сто восемьдесят четыре рубля 55 копеек</t>
  </si>
  <si>
    <t>Предъявлено населению 189933,34</t>
  </si>
  <si>
    <t>за 2 квартал 2020 года</t>
  </si>
  <si>
    <t>"30" 06  2020 г.</t>
  </si>
  <si>
    <t>Ремонт детской площадки, урны</t>
  </si>
  <si>
    <t>за 3 квартал 2020 года</t>
  </si>
  <si>
    <t>"30" 09 2020 г.</t>
  </si>
  <si>
    <t>3 квартал</t>
  </si>
  <si>
    <t>Поверка ОПУ ТЭ</t>
  </si>
  <si>
    <t>Ремонт входной двери со сваркой</t>
  </si>
  <si>
    <t>замена стояка КНС</t>
  </si>
  <si>
    <t>Установка кодового замка,остекление окна в подъезде</t>
  </si>
  <si>
    <t>заделка отверстия после замены труб канал.</t>
  </si>
  <si>
    <t>окраска скамеек (смета)</t>
  </si>
  <si>
    <t>окраска урн (смета)</t>
  </si>
  <si>
    <t>замена стояка канализации (кв.34,31,48)</t>
  </si>
  <si>
    <t>июль</t>
  </si>
  <si>
    <t>август</t>
  </si>
  <si>
    <t>сентябрь</t>
  </si>
  <si>
    <t>Предъявлено населению 190793,39</t>
  </si>
  <si>
    <t>за 4 квартал 2020 года</t>
  </si>
  <si>
    <t>"31" 12 2020г.</t>
  </si>
  <si>
    <t>4 квартал</t>
  </si>
  <si>
    <t>замена кранов отопления в подвале (кв.48)</t>
  </si>
  <si>
    <t>окраска скамеек 6шт</t>
  </si>
  <si>
    <t>Установка кранов на батареи из мат-ов заказчика кв.23</t>
  </si>
  <si>
    <t>Опиловка деревьев</t>
  </si>
  <si>
    <t>октябрь</t>
  </si>
  <si>
    <t>декабрь</t>
  </si>
  <si>
    <t>Предъявлено населению 192007,2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</si>
  <si>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</si>
  <si>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</si>
  <si>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</si>
  <si>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</si>
  <si>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</si>
  <si>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</si>
  <si>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</si>
  <si>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</si>
  <si>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</si>
  <si>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</si>
  <si>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</si>
  <si>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</si>
  <si>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</si>
  <si>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</si>
  <si>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</si>
  <si>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</si>
  <si>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</si>
  <si>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</si>
  <si>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</si>
  <si>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</si>
  <si>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</si>
  <si>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</si>
  <si>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</si>
  <si>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</si>
  <si>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ул.Свердлова,25</t>
  </si>
  <si>
    <t>Начислено всего 762626,03</t>
  </si>
  <si>
    <t>холодная вода на СОИ  - 29892,82</t>
  </si>
  <si>
    <t>электроэнергия на СОИ -9548,76</t>
  </si>
  <si>
    <t>водоотведение на СОИ - 5362,98</t>
  </si>
  <si>
    <t>Оплачено по нежилому помещению ООО "Викки"</t>
  </si>
  <si>
    <t>Непредвиденные работы 181,3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</si>
  <si>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двадцать тысяч двести девяносто пять рублей 35 копеек</t>
    </r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</si>
  <si>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одна тысяча сто шестьдесят шесть рублей 41 копейка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</si>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</sst>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1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1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3" xfId="0" applyFont="1" applyBorder="1" applyAlignment="1"/>
    <xf numFmtId="0" fontId="11" fillId="0" borderId="3" xfId="0" applyFont="1" applyBorder="1"/>
    <xf numFmtId="0" fontId="11" fillId="0" borderId="6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3" borderId="3" xfId="0" applyFont="1" applyFill="1" applyBorder="1" applyAlignment="1">
      <alignment horizontal="center"/>
    </xf>
    <xf numFmtId="0" fontId="14" fillId="0" borderId="0" xfId="0" applyFo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0" fillId="0" borderId="1" xfId="0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19" zoomScaleNormal="100" zoomScaleSheetLayoutView="100" workbookViewId="0">
      <selection activeCell="E32" sqref="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1.5546875" style="2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28.5" customHeight="1" x14ac:dyDescent="0.3">
      <c r="A2" s="70" t="s">
        <v>12</v>
      </c>
      <c r="B2" s="71"/>
      <c r="C2" s="71"/>
      <c r="D2" s="71"/>
      <c r="E2" s="71"/>
    </row>
    <row r="3" spans="1:5" ht="13.5" customHeight="1" x14ac:dyDescent="0.3">
      <c r="A3" s="70" t="s">
        <v>53</v>
      </c>
      <c r="B3" s="70"/>
      <c r="C3" s="70"/>
      <c r="D3" s="70"/>
      <c r="E3" s="70"/>
    </row>
    <row r="4" spans="1:5" s="1" customFormat="1" ht="15.6" x14ac:dyDescent="0.3">
      <c r="A4" s="5" t="s">
        <v>13</v>
      </c>
      <c r="B4" s="27"/>
      <c r="C4" s="27"/>
      <c r="D4" s="72" t="s">
        <v>54</v>
      </c>
      <c r="E4" s="72"/>
    </row>
    <row r="5" spans="1:5" ht="15.75" customHeight="1" x14ac:dyDescent="0.25">
      <c r="A5" s="25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25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2.25" customHeight="1" x14ac:dyDescent="0.25">
      <c r="A11" s="73" t="s">
        <v>27</v>
      </c>
      <c r="B11" s="73"/>
      <c r="C11" s="73"/>
      <c r="D11" s="73"/>
      <c r="E11" s="73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4.25" customHeight="1" x14ac:dyDescent="0.25">
      <c r="A14" s="75" t="s">
        <v>2</v>
      </c>
      <c r="B14" s="78"/>
      <c r="C14" s="78"/>
      <c r="D14" s="78"/>
      <c r="E14" s="78"/>
    </row>
    <row r="15" spans="1:5" ht="12" customHeight="1" x14ac:dyDescent="0.25">
      <c r="A15" s="73" t="s">
        <v>23</v>
      </c>
      <c r="B15" s="73"/>
      <c r="C15" s="73"/>
      <c r="D15" s="73"/>
      <c r="E15" s="73"/>
    </row>
    <row r="16" spans="1:5" ht="15" customHeight="1" x14ac:dyDescent="0.25">
      <c r="A16" s="75" t="s">
        <v>16</v>
      </c>
      <c r="B16" s="78"/>
      <c r="C16" s="78"/>
      <c r="D16" s="78"/>
      <c r="E16" s="78"/>
    </row>
    <row r="17" spans="1:7" ht="31.5" customHeight="1" x14ac:dyDescent="0.25">
      <c r="A17" s="73" t="s">
        <v>17</v>
      </c>
      <c r="B17" s="73"/>
      <c r="C17" s="73"/>
      <c r="D17" s="73"/>
      <c r="E17" s="73"/>
    </row>
    <row r="18" spans="1:7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4" t="s">
        <v>29</v>
      </c>
      <c r="B19" s="74"/>
      <c r="C19" s="74"/>
      <c r="D19" s="74"/>
      <c r="E19" s="74"/>
    </row>
    <row r="20" spans="1:7" ht="14.25" customHeight="1" x14ac:dyDescent="0.25">
      <c r="A20" s="74"/>
      <c r="B20" s="74"/>
      <c r="C20" s="74"/>
      <c r="D20" s="74"/>
      <c r="E20" s="74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7" t="s">
        <v>51</v>
      </c>
      <c r="B22" s="9" t="s">
        <v>47</v>
      </c>
      <c r="C22" s="3" t="s">
        <v>4</v>
      </c>
      <c r="D22" s="3">
        <f>11.7</f>
        <v>11.7</v>
      </c>
      <c r="E22" s="8">
        <f>D22*F20*G20</f>
        <v>115345.62</v>
      </c>
    </row>
    <row r="23" spans="1:7" ht="55.2" x14ac:dyDescent="0.25">
      <c r="A23" s="7" t="s">
        <v>55</v>
      </c>
      <c r="B23" s="31" t="s">
        <v>56</v>
      </c>
      <c r="C23" s="3" t="s">
        <v>4</v>
      </c>
      <c r="D23" s="3"/>
      <c r="E23" s="8">
        <v>346.56</v>
      </c>
      <c r="G23" s="19"/>
    </row>
    <row r="24" spans="1:7" x14ac:dyDescent="0.25">
      <c r="A24" s="7" t="s">
        <v>45</v>
      </c>
      <c r="B24" s="9" t="s">
        <v>24</v>
      </c>
      <c r="C24" s="3" t="s">
        <v>4</v>
      </c>
      <c r="D24" s="3">
        <v>4.5999999999999996</v>
      </c>
      <c r="E24" s="8">
        <f>D24*F20*G20</f>
        <v>45349.56</v>
      </c>
      <c r="G24" s="19"/>
    </row>
    <row r="25" spans="1:7" x14ac:dyDescent="0.25">
      <c r="A25" s="7" t="s">
        <v>41</v>
      </c>
      <c r="B25" s="21" t="s">
        <v>31</v>
      </c>
      <c r="C25" s="3" t="s">
        <v>32</v>
      </c>
      <c r="D25" s="3"/>
      <c r="E25" s="8">
        <v>7701.1</v>
      </c>
      <c r="G25" s="19"/>
    </row>
    <row r="26" spans="1:7" x14ac:dyDescent="0.25">
      <c r="A26" s="7" t="s">
        <v>42</v>
      </c>
      <c r="B26" s="21" t="s">
        <v>31</v>
      </c>
      <c r="C26" s="3" t="s">
        <v>32</v>
      </c>
      <c r="D26" s="3"/>
      <c r="E26" s="8">
        <v>2456.3000000000002</v>
      </c>
      <c r="G26" s="19"/>
    </row>
    <row r="27" spans="1:7" x14ac:dyDescent="0.25">
      <c r="A27" s="7" t="s">
        <v>48</v>
      </c>
      <c r="B27" s="21" t="s">
        <v>31</v>
      </c>
      <c r="C27" s="3" t="s">
        <v>32</v>
      </c>
      <c r="D27" s="3"/>
      <c r="E27" s="8">
        <v>1473.66</v>
      </c>
      <c r="G27" s="19"/>
    </row>
    <row r="28" spans="1:7" x14ac:dyDescent="0.25">
      <c r="A28" s="7" t="s">
        <v>30</v>
      </c>
      <c r="B28" s="21" t="s">
        <v>31</v>
      </c>
      <c r="C28" s="3" t="s">
        <v>32</v>
      </c>
      <c r="D28" s="3"/>
      <c r="E28" s="8">
        <v>536.27</v>
      </c>
      <c r="G28" s="19"/>
    </row>
    <row r="29" spans="1:7" ht="27.6" x14ac:dyDescent="0.25">
      <c r="A29" s="10" t="s">
        <v>58</v>
      </c>
      <c r="B29" s="20" t="s">
        <v>49</v>
      </c>
      <c r="C29" s="3" t="s">
        <v>32</v>
      </c>
      <c r="D29" s="20"/>
      <c r="E29" s="8">
        <v>6710.42</v>
      </c>
      <c r="G29" s="19"/>
    </row>
    <row r="30" spans="1:7" x14ac:dyDescent="0.25">
      <c r="A30" s="22" t="s">
        <v>57</v>
      </c>
      <c r="B30" s="20" t="s">
        <v>49</v>
      </c>
      <c r="C30" s="3" t="s">
        <v>32</v>
      </c>
      <c r="D30" s="26">
        <v>3</v>
      </c>
      <c r="E30" s="8">
        <f>D30*197.1</f>
        <v>591.29999999999995</v>
      </c>
      <c r="G30" s="19"/>
    </row>
    <row r="31" spans="1:7" s="15" customFormat="1" x14ac:dyDescent="0.25">
      <c r="A31" s="11" t="s">
        <v>33</v>
      </c>
      <c r="B31" s="12"/>
      <c r="C31" s="13"/>
      <c r="D31" s="13"/>
      <c r="E31" s="14">
        <f>SUM(E22:E30)</f>
        <v>180510.78999999998</v>
      </c>
    </row>
    <row r="33" spans="1:5" ht="33" customHeight="1" x14ac:dyDescent="0.25">
      <c r="A33" s="80" t="s">
        <v>62</v>
      </c>
      <c r="B33" s="80"/>
      <c r="C33" s="80"/>
      <c r="D33" s="80"/>
      <c r="E33" s="80"/>
    </row>
    <row r="34" spans="1:5" ht="31.5" customHeight="1" x14ac:dyDescent="0.25">
      <c r="A34" s="73" t="s">
        <v>21</v>
      </c>
      <c r="B34" s="73"/>
      <c r="C34" s="73"/>
      <c r="D34" s="73"/>
      <c r="E34" s="73"/>
    </row>
    <row r="35" spans="1:5" x14ac:dyDescent="0.25">
      <c r="A35" s="73" t="s">
        <v>20</v>
      </c>
      <c r="B35" s="73"/>
      <c r="C35" s="73"/>
      <c r="D35" s="73"/>
      <c r="E35" s="73"/>
    </row>
    <row r="36" spans="1:5" ht="33" customHeight="1" x14ac:dyDescent="0.25">
      <c r="A36" s="73" t="s">
        <v>36</v>
      </c>
      <c r="B36" s="73"/>
      <c r="C36" s="73"/>
      <c r="D36" s="73"/>
      <c r="E36" s="73"/>
    </row>
    <row r="37" spans="1:5" ht="9.75" customHeight="1" x14ac:dyDescent="0.25">
      <c r="A37" s="73" t="s">
        <v>18</v>
      </c>
      <c r="B37" s="73"/>
      <c r="C37" s="73"/>
      <c r="D37" s="73"/>
      <c r="E37" s="73"/>
    </row>
    <row r="38" spans="1:5" x14ac:dyDescent="0.25">
      <c r="A38" s="81" t="s">
        <v>5</v>
      </c>
      <c r="B38" s="81"/>
      <c r="C38" s="81"/>
      <c r="D38" s="81"/>
      <c r="E38" s="81"/>
    </row>
    <row r="39" spans="1:5" ht="9" customHeight="1" x14ac:dyDescent="0.25">
      <c r="A39" s="73" t="s">
        <v>18</v>
      </c>
      <c r="B39" s="73"/>
      <c r="C39" s="73"/>
      <c r="D39" s="73"/>
      <c r="E39" s="73"/>
    </row>
    <row r="40" spans="1:5" x14ac:dyDescent="0.25">
      <c r="A40" s="82" t="s">
        <v>34</v>
      </c>
      <c r="B40" s="82"/>
      <c r="C40" s="82"/>
      <c r="D40" s="82"/>
      <c r="E40" s="82"/>
    </row>
    <row r="41" spans="1:5" x14ac:dyDescent="0.25">
      <c r="B41" s="79" t="s">
        <v>19</v>
      </c>
      <c r="C41" s="79"/>
      <c r="D41" s="79"/>
      <c r="E41" s="6" t="s">
        <v>6</v>
      </c>
    </row>
    <row r="42" spans="1:5" x14ac:dyDescent="0.25">
      <c r="A42" s="24"/>
      <c r="B42" s="24"/>
      <c r="C42" s="24"/>
      <c r="D42" s="24"/>
      <c r="E42" s="24"/>
    </row>
    <row r="43" spans="1:5" x14ac:dyDescent="0.25">
      <c r="A43" s="82" t="s">
        <v>35</v>
      </c>
      <c r="B43" s="82"/>
      <c r="C43" s="82"/>
      <c r="D43" s="82"/>
      <c r="E43" s="82"/>
    </row>
    <row r="44" spans="1:5" x14ac:dyDescent="0.25">
      <c r="B44" s="79" t="s">
        <v>19</v>
      </c>
      <c r="C44" s="79"/>
      <c r="D44" s="79"/>
      <c r="E44" s="6" t="s">
        <v>6</v>
      </c>
    </row>
    <row r="45" spans="1:5" x14ac:dyDescent="0.25">
      <c r="A45" s="2" t="s">
        <v>40</v>
      </c>
    </row>
    <row r="46" spans="1:5" x14ac:dyDescent="0.25">
      <c r="A46" s="2" t="s">
        <v>50</v>
      </c>
    </row>
    <row r="47" spans="1:5" x14ac:dyDescent="0.25">
      <c r="A47" s="15" t="s">
        <v>37</v>
      </c>
    </row>
    <row r="48" spans="1:5" x14ac:dyDescent="0.25">
      <c r="A48" s="15" t="s">
        <v>46</v>
      </c>
      <c r="B48" s="16">
        <f>86357.02</f>
        <v>86357.02</v>
      </c>
    </row>
    <row r="49" spans="1:2" ht="30" customHeight="1" x14ac:dyDescent="0.25">
      <c r="A49" s="23" t="s">
        <v>61</v>
      </c>
      <c r="B49" s="17"/>
    </row>
    <row r="50" spans="1:2" x14ac:dyDescent="0.25">
      <c r="A50" s="2" t="s">
        <v>38</v>
      </c>
      <c r="B50" s="17">
        <v>178811.65</v>
      </c>
    </row>
    <row r="51" spans="1:2" x14ac:dyDescent="0.25">
      <c r="A51" s="2" t="s">
        <v>44</v>
      </c>
      <c r="B51" s="17">
        <v>7350.01</v>
      </c>
    </row>
    <row r="52" spans="1:2" x14ac:dyDescent="0.25">
      <c r="A52" s="2" t="s">
        <v>59</v>
      </c>
      <c r="B52" s="17">
        <v>1050</v>
      </c>
    </row>
    <row r="53" spans="1:2" x14ac:dyDescent="0.25">
      <c r="A53" s="2" t="s">
        <v>52</v>
      </c>
      <c r="B53" s="17">
        <f>2*300</f>
        <v>600</v>
      </c>
    </row>
    <row r="54" spans="1:2" x14ac:dyDescent="0.25">
      <c r="A54" s="2" t="s">
        <v>60</v>
      </c>
      <c r="B54" s="17">
        <f>8.5*200</f>
        <v>1700</v>
      </c>
    </row>
    <row r="55" spans="1:2" ht="27.6" x14ac:dyDescent="0.25">
      <c r="A55" s="23" t="s">
        <v>43</v>
      </c>
      <c r="B55" s="17">
        <f>E31</f>
        <v>180510.78999999998</v>
      </c>
    </row>
    <row r="56" spans="1:2" x14ac:dyDescent="0.25">
      <c r="A56" s="18" t="s">
        <v>39</v>
      </c>
      <c r="B56" s="16">
        <f>B48+B50+B51+B52+B53+B54-B55</f>
        <v>95357.890000000014</v>
      </c>
    </row>
    <row r="58" spans="1:2" x14ac:dyDescent="0.25">
      <c r="B58" s="19"/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5" zoomScaleNormal="100" zoomScaleSheetLayoutView="100" workbookViewId="0">
      <selection activeCell="E30" sqref="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1.5546875" style="2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28.5" customHeight="1" x14ac:dyDescent="0.3">
      <c r="A2" s="70" t="s">
        <v>12</v>
      </c>
      <c r="B2" s="71"/>
      <c r="C2" s="71"/>
      <c r="D2" s="71"/>
      <c r="E2" s="71"/>
    </row>
    <row r="3" spans="1:5" ht="13.5" customHeight="1" x14ac:dyDescent="0.25">
      <c r="A3" s="83" t="s">
        <v>70</v>
      </c>
      <c r="B3" s="83"/>
      <c r="C3" s="83"/>
      <c r="D3" s="83"/>
      <c r="E3" s="83"/>
    </row>
    <row r="4" spans="1:5" s="1" customFormat="1" ht="28.2" x14ac:dyDescent="0.3">
      <c r="A4" s="38" t="s">
        <v>13</v>
      </c>
      <c r="B4" s="4"/>
      <c r="C4" s="4"/>
      <c r="D4" s="4"/>
      <c r="E4" s="39" t="s">
        <v>71</v>
      </c>
    </row>
    <row r="5" spans="1:5" ht="15.75" customHeight="1" x14ac:dyDescent="0.25">
      <c r="A5" s="3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25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2.25" customHeight="1" x14ac:dyDescent="0.25">
      <c r="A11" s="73" t="s">
        <v>27</v>
      </c>
      <c r="B11" s="73"/>
      <c r="C11" s="73"/>
      <c r="D11" s="73"/>
      <c r="E11" s="73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4.25" customHeight="1" x14ac:dyDescent="0.25">
      <c r="A14" s="75" t="s">
        <v>2</v>
      </c>
      <c r="B14" s="78"/>
      <c r="C14" s="78"/>
      <c r="D14" s="78"/>
      <c r="E14" s="78"/>
    </row>
    <row r="15" spans="1:5" ht="12" customHeight="1" x14ac:dyDescent="0.25">
      <c r="A15" s="73" t="s">
        <v>23</v>
      </c>
      <c r="B15" s="73"/>
      <c r="C15" s="73"/>
      <c r="D15" s="73"/>
      <c r="E15" s="73"/>
    </row>
    <row r="16" spans="1:5" ht="15" customHeight="1" x14ac:dyDescent="0.25">
      <c r="A16" s="75" t="s">
        <v>16</v>
      </c>
      <c r="B16" s="78"/>
      <c r="C16" s="78"/>
      <c r="D16" s="78"/>
      <c r="E16" s="78"/>
    </row>
    <row r="17" spans="1:7" ht="31.5" customHeight="1" x14ac:dyDescent="0.25">
      <c r="A17" s="73" t="s">
        <v>17</v>
      </c>
      <c r="B17" s="73"/>
      <c r="C17" s="73"/>
      <c r="D17" s="73"/>
      <c r="E17" s="73"/>
    </row>
    <row r="18" spans="1:7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4" t="s">
        <v>29</v>
      </c>
      <c r="B19" s="74"/>
      <c r="C19" s="74"/>
      <c r="D19" s="74"/>
      <c r="E19" s="74"/>
    </row>
    <row r="20" spans="1:7" ht="14.25" customHeight="1" x14ac:dyDescent="0.25">
      <c r="A20" s="74"/>
      <c r="B20" s="74"/>
      <c r="C20" s="74"/>
      <c r="D20" s="74"/>
      <c r="E20" s="74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7" t="s">
        <v>51</v>
      </c>
      <c r="B22" s="9" t="s">
        <v>47</v>
      </c>
      <c r="C22" s="3" t="s">
        <v>4</v>
      </c>
      <c r="D22" s="3">
        <f>11.7</f>
        <v>11.7</v>
      </c>
      <c r="E22" s="8">
        <f>D22*F20*G20</f>
        <v>115345.62</v>
      </c>
    </row>
    <row r="23" spans="1:7" ht="69" x14ac:dyDescent="0.25">
      <c r="A23" s="7" t="s">
        <v>63</v>
      </c>
      <c r="B23" s="9" t="s">
        <v>64</v>
      </c>
      <c r="C23" s="3" t="s">
        <v>4</v>
      </c>
      <c r="D23" s="3"/>
      <c r="E23" s="8">
        <f>1712.68*3</f>
        <v>5138.04</v>
      </c>
      <c r="G23" s="19"/>
    </row>
    <row r="24" spans="1:7" x14ac:dyDescent="0.25">
      <c r="A24" s="7" t="s">
        <v>45</v>
      </c>
      <c r="B24" s="9" t="s">
        <v>24</v>
      </c>
      <c r="C24" s="3" t="s">
        <v>4</v>
      </c>
      <c r="D24" s="3">
        <v>4.5999999999999996</v>
      </c>
      <c r="E24" s="8">
        <f>D24*F20*G20</f>
        <v>45349.56</v>
      </c>
      <c r="G24" s="19"/>
    </row>
    <row r="25" spans="1:7" x14ac:dyDescent="0.25">
      <c r="A25" s="7" t="s">
        <v>41</v>
      </c>
      <c r="B25" s="9" t="s">
        <v>64</v>
      </c>
      <c r="C25" s="3" t="s">
        <v>32</v>
      </c>
      <c r="D25" s="3"/>
      <c r="E25" s="8">
        <v>11255.62</v>
      </c>
      <c r="G25" s="19"/>
    </row>
    <row r="26" spans="1:7" x14ac:dyDescent="0.25">
      <c r="A26" s="7" t="s">
        <v>42</v>
      </c>
      <c r="B26" s="9" t="s">
        <v>64</v>
      </c>
      <c r="C26" s="3" t="s">
        <v>32</v>
      </c>
      <c r="D26" s="3"/>
      <c r="E26" s="8">
        <v>3006.85</v>
      </c>
      <c r="G26" s="19"/>
    </row>
    <row r="27" spans="1:7" x14ac:dyDescent="0.25">
      <c r="A27" s="7" t="s">
        <v>48</v>
      </c>
      <c r="B27" s="9" t="s">
        <v>64</v>
      </c>
      <c r="C27" s="3" t="s">
        <v>32</v>
      </c>
      <c r="D27" s="3"/>
      <c r="E27" s="8">
        <v>1473.66</v>
      </c>
      <c r="G27" s="19"/>
    </row>
    <row r="28" spans="1:7" x14ac:dyDescent="0.25">
      <c r="A28" s="7" t="s">
        <v>30</v>
      </c>
      <c r="B28" s="9" t="s">
        <v>64</v>
      </c>
      <c r="C28" s="3" t="s">
        <v>32</v>
      </c>
      <c r="D28" s="3"/>
      <c r="E28" s="8">
        <v>8222.82</v>
      </c>
      <c r="G28" s="19"/>
    </row>
    <row r="29" spans="1:7" ht="27.6" x14ac:dyDescent="0.25">
      <c r="A29" s="37" t="s">
        <v>65</v>
      </c>
      <c r="B29" s="9" t="s">
        <v>66</v>
      </c>
      <c r="C29" s="3" t="s">
        <v>67</v>
      </c>
      <c r="D29" s="35">
        <v>46</v>
      </c>
      <c r="E29" s="8">
        <f>D29*197.1</f>
        <v>9066.6</v>
      </c>
      <c r="G29" s="19"/>
    </row>
    <row r="30" spans="1:7" x14ac:dyDescent="0.25">
      <c r="A30" s="37" t="s">
        <v>72</v>
      </c>
      <c r="B30" s="9" t="s">
        <v>66</v>
      </c>
      <c r="C30" s="3" t="s">
        <v>67</v>
      </c>
      <c r="D30" s="36">
        <v>11.8</v>
      </c>
      <c r="E30" s="8">
        <f t="shared" ref="E30" si="0">D30*197.1</f>
        <v>2325.7800000000002</v>
      </c>
      <c r="G30" s="19"/>
    </row>
    <row r="31" spans="1:7" s="15" customFormat="1" x14ac:dyDescent="0.25">
      <c r="A31" s="11" t="s">
        <v>33</v>
      </c>
      <c r="B31" s="12"/>
      <c r="C31" s="13"/>
      <c r="D31" s="13"/>
      <c r="E31" s="14">
        <f>SUM(E22:E30)</f>
        <v>201184.55</v>
      </c>
    </row>
    <row r="33" spans="1:5" ht="33" customHeight="1" x14ac:dyDescent="0.25">
      <c r="A33" s="73" t="s">
        <v>68</v>
      </c>
      <c r="B33" s="73"/>
      <c r="C33" s="73"/>
      <c r="D33" s="73"/>
      <c r="E33" s="73"/>
    </row>
    <row r="34" spans="1:5" ht="31.5" customHeight="1" x14ac:dyDescent="0.25">
      <c r="A34" s="73" t="s">
        <v>21</v>
      </c>
      <c r="B34" s="73"/>
      <c r="C34" s="73"/>
      <c r="D34" s="73"/>
      <c r="E34" s="73"/>
    </row>
    <row r="35" spans="1:5" x14ac:dyDescent="0.25">
      <c r="A35" s="73" t="s">
        <v>20</v>
      </c>
      <c r="B35" s="73"/>
      <c r="C35" s="73"/>
      <c r="D35" s="73"/>
      <c r="E35" s="73"/>
    </row>
    <row r="36" spans="1:5" ht="33" customHeight="1" x14ac:dyDescent="0.25">
      <c r="A36" s="73" t="s">
        <v>36</v>
      </c>
      <c r="B36" s="73"/>
      <c r="C36" s="73"/>
      <c r="D36" s="73"/>
      <c r="E36" s="73"/>
    </row>
    <row r="37" spans="1:5" ht="9.75" customHeight="1" x14ac:dyDescent="0.25">
      <c r="A37" s="73" t="s">
        <v>18</v>
      </c>
      <c r="B37" s="73"/>
      <c r="C37" s="73"/>
      <c r="D37" s="73"/>
      <c r="E37" s="73"/>
    </row>
    <row r="38" spans="1:5" x14ac:dyDescent="0.25">
      <c r="A38" s="81" t="s">
        <v>5</v>
      </c>
      <c r="B38" s="81"/>
      <c r="C38" s="81"/>
      <c r="D38" s="81"/>
      <c r="E38" s="81"/>
    </row>
    <row r="39" spans="1:5" ht="9" customHeight="1" x14ac:dyDescent="0.25">
      <c r="A39" s="73" t="s">
        <v>18</v>
      </c>
      <c r="B39" s="73"/>
      <c r="C39" s="73"/>
      <c r="D39" s="73"/>
      <c r="E39" s="73"/>
    </row>
    <row r="40" spans="1:5" x14ac:dyDescent="0.25">
      <c r="A40" s="82" t="s">
        <v>34</v>
      </c>
      <c r="B40" s="82"/>
      <c r="C40" s="82"/>
      <c r="D40" s="82"/>
      <c r="E40" s="82"/>
    </row>
    <row r="41" spans="1:5" x14ac:dyDescent="0.25">
      <c r="B41" s="79" t="s">
        <v>19</v>
      </c>
      <c r="C41" s="79"/>
      <c r="D41" s="79"/>
      <c r="E41" s="6" t="s">
        <v>6</v>
      </c>
    </row>
    <row r="42" spans="1:5" x14ac:dyDescent="0.25">
      <c r="A42" s="29"/>
      <c r="B42" s="29"/>
      <c r="C42" s="29"/>
      <c r="D42" s="29"/>
      <c r="E42" s="29"/>
    </row>
    <row r="43" spans="1:5" x14ac:dyDescent="0.25">
      <c r="A43" s="82" t="s">
        <v>35</v>
      </c>
      <c r="B43" s="82"/>
      <c r="C43" s="82"/>
      <c r="D43" s="82"/>
      <c r="E43" s="82"/>
    </row>
    <row r="44" spans="1:5" x14ac:dyDescent="0.25">
      <c r="B44" s="79" t="s">
        <v>19</v>
      </c>
      <c r="C44" s="79"/>
      <c r="D44" s="79"/>
      <c r="E44" s="6" t="s">
        <v>6</v>
      </c>
    </row>
    <row r="45" spans="1:5" x14ac:dyDescent="0.25">
      <c r="A45" s="2" t="s">
        <v>40</v>
      </c>
    </row>
    <row r="46" spans="1:5" x14ac:dyDescent="0.25">
      <c r="A46" s="2" t="s">
        <v>50</v>
      </c>
    </row>
    <row r="47" spans="1:5" x14ac:dyDescent="0.25">
      <c r="A47" s="15" t="s">
        <v>37</v>
      </c>
    </row>
    <row r="48" spans="1:5" x14ac:dyDescent="0.25">
      <c r="A48" s="15" t="s">
        <v>46</v>
      </c>
      <c r="B48" s="16">
        <f>'1кв'!B56</f>
        <v>95357.890000000014</v>
      </c>
    </row>
    <row r="49" spans="1:2" ht="30" customHeight="1" x14ac:dyDescent="0.25">
      <c r="A49" s="28" t="s">
        <v>69</v>
      </c>
      <c r="B49" s="17"/>
    </row>
    <row r="50" spans="1:2" x14ac:dyDescent="0.25">
      <c r="A50" s="2" t="s">
        <v>38</v>
      </c>
      <c r="B50" s="17">
        <v>195050.85</v>
      </c>
    </row>
    <row r="51" spans="1:2" x14ac:dyDescent="0.25">
      <c r="A51" s="2" t="s">
        <v>44</v>
      </c>
      <c r="B51" s="17">
        <v>7597.7</v>
      </c>
    </row>
    <row r="52" spans="1:2" x14ac:dyDescent="0.25">
      <c r="A52" s="2" t="s">
        <v>59</v>
      </c>
      <c r="B52" s="17">
        <v>1050</v>
      </c>
    </row>
    <row r="53" spans="1:2" x14ac:dyDescent="0.25">
      <c r="A53" s="2" t="s">
        <v>52</v>
      </c>
      <c r="B53" s="17">
        <f>3*300</f>
        <v>900</v>
      </c>
    </row>
    <row r="54" spans="1:2" x14ac:dyDescent="0.25">
      <c r="A54" s="2" t="s">
        <v>60</v>
      </c>
      <c r="B54" s="17">
        <f>3*200</f>
        <v>600</v>
      </c>
    </row>
    <row r="55" spans="1:2" ht="27.6" x14ac:dyDescent="0.25">
      <c r="A55" s="28" t="s">
        <v>43</v>
      </c>
      <c r="B55" s="17">
        <f>E31</f>
        <v>201184.55</v>
      </c>
    </row>
    <row r="56" spans="1:2" x14ac:dyDescent="0.25">
      <c r="A56" s="18" t="s">
        <v>39</v>
      </c>
      <c r="B56" s="16">
        <f>B48+B50+B51+B52+B53+B54-B55</f>
        <v>99371.890000000014</v>
      </c>
    </row>
    <row r="58" spans="1:2" x14ac:dyDescent="0.25">
      <c r="B58" s="19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40" zoomScaleNormal="100" zoomScaleSheetLayoutView="100" workbookViewId="0">
      <selection activeCell="A45" sqref="A45:E4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1.5546875" style="2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28.5" customHeight="1" x14ac:dyDescent="0.3">
      <c r="A2" s="70" t="s">
        <v>12</v>
      </c>
      <c r="B2" s="71"/>
      <c r="C2" s="71"/>
      <c r="D2" s="71"/>
      <c r="E2" s="71"/>
    </row>
    <row r="3" spans="1:5" ht="13.5" customHeight="1" x14ac:dyDescent="0.25">
      <c r="A3" s="83" t="s">
        <v>73</v>
      </c>
      <c r="B3" s="83"/>
      <c r="C3" s="83"/>
      <c r="D3" s="83"/>
      <c r="E3" s="83"/>
    </row>
    <row r="4" spans="1:5" s="1" customFormat="1" ht="15.6" x14ac:dyDescent="0.3">
      <c r="A4" s="38" t="s">
        <v>13</v>
      </c>
      <c r="B4" s="4"/>
      <c r="C4" s="4"/>
      <c r="D4" s="4"/>
      <c r="E4" s="39" t="s">
        <v>74</v>
      </c>
    </row>
    <row r="5" spans="1:5" ht="15.75" customHeight="1" x14ac:dyDescent="0.25">
      <c r="A5" s="34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25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2.25" customHeight="1" x14ac:dyDescent="0.25">
      <c r="A11" s="73" t="s">
        <v>27</v>
      </c>
      <c r="B11" s="73"/>
      <c r="C11" s="73"/>
      <c r="D11" s="73"/>
      <c r="E11" s="73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4.25" customHeight="1" x14ac:dyDescent="0.25">
      <c r="A14" s="75" t="s">
        <v>2</v>
      </c>
      <c r="B14" s="78"/>
      <c r="C14" s="78"/>
      <c r="D14" s="78"/>
      <c r="E14" s="78"/>
    </row>
    <row r="15" spans="1:5" ht="12" customHeight="1" x14ac:dyDescent="0.25">
      <c r="A15" s="73" t="s">
        <v>23</v>
      </c>
      <c r="B15" s="73"/>
      <c r="C15" s="73"/>
      <c r="D15" s="73"/>
      <c r="E15" s="73"/>
    </row>
    <row r="16" spans="1:5" ht="15" customHeight="1" x14ac:dyDescent="0.25">
      <c r="A16" s="75" t="s">
        <v>16</v>
      </c>
      <c r="B16" s="78"/>
      <c r="C16" s="78"/>
      <c r="D16" s="78"/>
      <c r="E16" s="78"/>
    </row>
    <row r="17" spans="1:7" ht="31.5" customHeight="1" x14ac:dyDescent="0.25">
      <c r="A17" s="73" t="s">
        <v>17</v>
      </c>
      <c r="B17" s="73"/>
      <c r="C17" s="73"/>
      <c r="D17" s="73"/>
      <c r="E17" s="73"/>
    </row>
    <row r="18" spans="1:7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4" t="s">
        <v>29</v>
      </c>
      <c r="B19" s="74"/>
      <c r="C19" s="74"/>
      <c r="D19" s="74"/>
      <c r="E19" s="74"/>
    </row>
    <row r="20" spans="1:7" ht="14.25" customHeight="1" x14ac:dyDescent="0.25">
      <c r="A20" s="74"/>
      <c r="B20" s="74"/>
      <c r="C20" s="74"/>
      <c r="D20" s="74"/>
      <c r="E20" s="74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7" t="s">
        <v>51</v>
      </c>
      <c r="B22" s="9" t="s">
        <v>47</v>
      </c>
      <c r="C22" s="3" t="s">
        <v>4</v>
      </c>
      <c r="D22" s="3">
        <v>12.36</v>
      </c>
      <c r="E22" s="8">
        <f>D22*F20*G20</f>
        <v>121852.296</v>
      </c>
    </row>
    <row r="23" spans="1:7" ht="69" x14ac:dyDescent="0.25">
      <c r="A23" s="7" t="s">
        <v>63</v>
      </c>
      <c r="B23" s="9" t="s">
        <v>75</v>
      </c>
      <c r="C23" s="3" t="s">
        <v>4</v>
      </c>
      <c r="D23" s="3"/>
      <c r="E23" s="8">
        <f>1712.68*3</f>
        <v>5138.04</v>
      </c>
      <c r="G23" s="19"/>
    </row>
    <row r="24" spans="1:7" x14ac:dyDescent="0.25">
      <c r="A24" s="7" t="s">
        <v>45</v>
      </c>
      <c r="B24" s="9" t="s">
        <v>24</v>
      </c>
      <c r="C24" s="3" t="s">
        <v>4</v>
      </c>
      <c r="D24" s="3">
        <v>4.78</v>
      </c>
      <c r="E24" s="8">
        <f>D24*F20*G20</f>
        <v>47124.108000000007</v>
      </c>
      <c r="G24" s="19"/>
    </row>
    <row r="25" spans="1:7" x14ac:dyDescent="0.25">
      <c r="A25" s="7" t="s">
        <v>41</v>
      </c>
      <c r="B25" s="9" t="s">
        <v>75</v>
      </c>
      <c r="C25" s="3" t="s">
        <v>32</v>
      </c>
      <c r="D25" s="3"/>
      <c r="E25" s="8">
        <v>6647.81</v>
      </c>
      <c r="G25" s="19"/>
    </row>
    <row r="26" spans="1:7" x14ac:dyDescent="0.25">
      <c r="A26" s="7" t="s">
        <v>42</v>
      </c>
      <c r="B26" s="9" t="s">
        <v>75</v>
      </c>
      <c r="C26" s="3" t="s">
        <v>32</v>
      </c>
      <c r="D26" s="3"/>
      <c r="E26" s="8">
        <v>2444.1999999999998</v>
      </c>
      <c r="G26" s="19"/>
    </row>
    <row r="27" spans="1:7" x14ac:dyDescent="0.25">
      <c r="A27" s="7" t="s">
        <v>48</v>
      </c>
      <c r="B27" s="9" t="s">
        <v>75</v>
      </c>
      <c r="C27" s="3" t="s">
        <v>32</v>
      </c>
      <c r="D27" s="3"/>
      <c r="E27" s="8">
        <v>1556.7</v>
      </c>
      <c r="G27" s="19"/>
    </row>
    <row r="28" spans="1:7" x14ac:dyDescent="0.25">
      <c r="A28" s="7" t="s">
        <v>30</v>
      </c>
      <c r="B28" s="9" t="s">
        <v>75</v>
      </c>
      <c r="C28" s="3" t="s">
        <v>32</v>
      </c>
      <c r="D28" s="3"/>
      <c r="E28" s="8">
        <v>9608.73</v>
      </c>
      <c r="G28" s="19"/>
    </row>
    <row r="29" spans="1:7" x14ac:dyDescent="0.25">
      <c r="A29" s="37" t="s">
        <v>76</v>
      </c>
      <c r="B29" s="9" t="s">
        <v>75</v>
      </c>
      <c r="C29" s="3" t="s">
        <v>32</v>
      </c>
      <c r="D29" s="35"/>
      <c r="E29" s="8">
        <v>5200</v>
      </c>
      <c r="G29" s="19"/>
    </row>
    <row r="30" spans="1:7" x14ac:dyDescent="0.25">
      <c r="A30" s="10" t="s">
        <v>77</v>
      </c>
      <c r="B30" s="20" t="s">
        <v>84</v>
      </c>
      <c r="C30" s="3" t="s">
        <v>67</v>
      </c>
      <c r="D30" s="43">
        <v>4</v>
      </c>
      <c r="E30" s="8">
        <f>D30*206.95</f>
        <v>827.8</v>
      </c>
      <c r="G30" s="19"/>
    </row>
    <row r="31" spans="1:7" x14ac:dyDescent="0.25">
      <c r="A31" s="10" t="s">
        <v>78</v>
      </c>
      <c r="B31" s="20" t="s">
        <v>84</v>
      </c>
      <c r="C31" s="3" t="s">
        <v>67</v>
      </c>
      <c r="D31" s="20">
        <v>17.5</v>
      </c>
      <c r="E31" s="8">
        <f t="shared" ref="E31:E33" si="0">D31*206.95</f>
        <v>3621.625</v>
      </c>
      <c r="G31" s="19"/>
    </row>
    <row r="32" spans="1:7" ht="27.6" x14ac:dyDescent="0.25">
      <c r="A32" s="10" t="s">
        <v>79</v>
      </c>
      <c r="B32" s="20" t="s">
        <v>84</v>
      </c>
      <c r="C32" s="3" t="s">
        <v>67</v>
      </c>
      <c r="D32" s="20">
        <v>4</v>
      </c>
      <c r="E32" s="8">
        <f t="shared" si="0"/>
        <v>827.8</v>
      </c>
      <c r="G32" s="19"/>
    </row>
    <row r="33" spans="1:7" ht="27.6" x14ac:dyDescent="0.25">
      <c r="A33" s="10" t="s">
        <v>80</v>
      </c>
      <c r="B33" s="20" t="s">
        <v>85</v>
      </c>
      <c r="C33" s="3" t="s">
        <v>67</v>
      </c>
      <c r="D33" s="20">
        <v>9</v>
      </c>
      <c r="E33" s="8">
        <f t="shared" si="0"/>
        <v>1862.55</v>
      </c>
      <c r="G33" s="19"/>
    </row>
    <row r="34" spans="1:7" x14ac:dyDescent="0.25">
      <c r="A34" s="10" t="s">
        <v>81</v>
      </c>
      <c r="B34" s="20" t="s">
        <v>85</v>
      </c>
      <c r="C34" s="3" t="s">
        <v>32</v>
      </c>
      <c r="D34" s="20"/>
      <c r="E34" s="8">
        <v>4616.4399999999996</v>
      </c>
      <c r="G34" s="19"/>
    </row>
    <row r="35" spans="1:7" x14ac:dyDescent="0.25">
      <c r="A35" s="10" t="s">
        <v>82</v>
      </c>
      <c r="B35" s="20" t="s">
        <v>85</v>
      </c>
      <c r="C35" s="3" t="s">
        <v>32</v>
      </c>
      <c r="D35" s="20"/>
      <c r="E35" s="8">
        <v>689.25</v>
      </c>
      <c r="G35" s="19"/>
    </row>
    <row r="36" spans="1:7" ht="27.6" x14ac:dyDescent="0.25">
      <c r="A36" s="10" t="s">
        <v>83</v>
      </c>
      <c r="B36" s="20" t="s">
        <v>86</v>
      </c>
      <c r="C36" s="3" t="s">
        <v>67</v>
      </c>
      <c r="D36" s="20">
        <v>40</v>
      </c>
      <c r="E36" s="8">
        <f>D36*206.95</f>
        <v>8278</v>
      </c>
      <c r="G36" s="19"/>
    </row>
    <row r="37" spans="1:7" s="15" customFormat="1" x14ac:dyDescent="0.25">
      <c r="A37" s="11" t="s">
        <v>33</v>
      </c>
      <c r="B37" s="12"/>
      <c r="C37" s="13"/>
      <c r="D37" s="13">
        <f>SUM(D30:D36)</f>
        <v>74.5</v>
      </c>
      <c r="E37" s="14">
        <f>SUM(E22:E36)</f>
        <v>220295.34900000002</v>
      </c>
    </row>
    <row r="39" spans="1:7" ht="33" customHeight="1" x14ac:dyDescent="0.25">
      <c r="A39" s="80" t="s">
        <v>129</v>
      </c>
      <c r="B39" s="80"/>
      <c r="C39" s="80"/>
      <c r="D39" s="80"/>
      <c r="E39" s="80"/>
    </row>
    <row r="40" spans="1:7" ht="31.5" customHeight="1" x14ac:dyDescent="0.25">
      <c r="A40" s="73" t="s">
        <v>21</v>
      </c>
      <c r="B40" s="73"/>
      <c r="C40" s="73"/>
      <c r="D40" s="73"/>
      <c r="E40" s="73"/>
    </row>
    <row r="41" spans="1:7" x14ac:dyDescent="0.25">
      <c r="A41" s="73" t="s">
        <v>20</v>
      </c>
      <c r="B41" s="73"/>
      <c r="C41" s="73"/>
      <c r="D41" s="73"/>
      <c r="E41" s="73"/>
    </row>
    <row r="42" spans="1:7" ht="33" customHeight="1" x14ac:dyDescent="0.25">
      <c r="A42" s="73" t="s">
        <v>36</v>
      </c>
      <c r="B42" s="73"/>
      <c r="C42" s="73"/>
      <c r="D42" s="73"/>
      <c r="E42" s="73"/>
    </row>
    <row r="43" spans="1:7" ht="9.75" customHeight="1" x14ac:dyDescent="0.25">
      <c r="A43" s="73" t="s">
        <v>18</v>
      </c>
      <c r="B43" s="73"/>
      <c r="C43" s="73"/>
      <c r="D43" s="73"/>
      <c r="E43" s="73"/>
    </row>
    <row r="44" spans="1:7" x14ac:dyDescent="0.25">
      <c r="A44" s="81" t="s">
        <v>5</v>
      </c>
      <c r="B44" s="81"/>
      <c r="C44" s="81"/>
      <c r="D44" s="81"/>
      <c r="E44" s="81"/>
    </row>
    <row r="45" spans="1:7" ht="9" customHeight="1" x14ac:dyDescent="0.25">
      <c r="A45" s="73" t="s">
        <v>18</v>
      </c>
      <c r="B45" s="73"/>
      <c r="C45" s="73"/>
      <c r="D45" s="73"/>
      <c r="E45" s="73"/>
    </row>
    <row r="46" spans="1:7" x14ac:dyDescent="0.25">
      <c r="A46" s="82" t="s">
        <v>34</v>
      </c>
      <c r="B46" s="82"/>
      <c r="C46" s="82"/>
      <c r="D46" s="82"/>
      <c r="E46" s="82"/>
    </row>
    <row r="47" spans="1:7" x14ac:dyDescent="0.25">
      <c r="B47" s="79" t="s">
        <v>19</v>
      </c>
      <c r="C47" s="79"/>
      <c r="D47" s="79"/>
      <c r="E47" s="6" t="s">
        <v>6</v>
      </c>
    </row>
    <row r="48" spans="1:7" x14ac:dyDescent="0.25">
      <c r="A48" s="33"/>
      <c r="B48" s="33"/>
      <c r="C48" s="33"/>
      <c r="D48" s="33"/>
      <c r="E48" s="33"/>
    </row>
    <row r="49" spans="1:5" x14ac:dyDescent="0.25">
      <c r="A49" s="82" t="s">
        <v>35</v>
      </c>
      <c r="B49" s="82"/>
      <c r="C49" s="82"/>
      <c r="D49" s="82"/>
      <c r="E49" s="82"/>
    </row>
    <row r="50" spans="1:5" x14ac:dyDescent="0.25">
      <c r="B50" s="79" t="s">
        <v>19</v>
      </c>
      <c r="C50" s="79"/>
      <c r="D50" s="79"/>
      <c r="E50" s="6" t="s">
        <v>6</v>
      </c>
    </row>
    <row r="51" spans="1:5" x14ac:dyDescent="0.25">
      <c r="A51" s="2" t="s">
        <v>40</v>
      </c>
    </row>
    <row r="52" spans="1:5" x14ac:dyDescent="0.25">
      <c r="A52" s="2" t="s">
        <v>50</v>
      </c>
    </row>
    <row r="53" spans="1:5" x14ac:dyDescent="0.25">
      <c r="A53" s="15" t="s">
        <v>37</v>
      </c>
    </row>
    <row r="54" spans="1:5" x14ac:dyDescent="0.25">
      <c r="A54" s="15" t="s">
        <v>46</v>
      </c>
      <c r="B54" s="16">
        <f>'2кв'!B56</f>
        <v>99371.890000000014</v>
      </c>
    </row>
    <row r="55" spans="1:5" ht="30" customHeight="1" x14ac:dyDescent="0.25">
      <c r="A55" s="32" t="s">
        <v>87</v>
      </c>
      <c r="B55" s="17"/>
    </row>
    <row r="56" spans="1:5" x14ac:dyDescent="0.25">
      <c r="A56" s="2" t="s">
        <v>38</v>
      </c>
      <c r="B56" s="17">
        <v>189764.65</v>
      </c>
    </row>
    <row r="57" spans="1:5" x14ac:dyDescent="0.25">
      <c r="A57" s="2" t="s">
        <v>44</v>
      </c>
      <c r="B57" s="17">
        <v>7800.69</v>
      </c>
    </row>
    <row r="58" spans="1:5" x14ac:dyDescent="0.25">
      <c r="A58" s="2" t="s">
        <v>59</v>
      </c>
      <c r="B58" s="17">
        <v>1050</v>
      </c>
    </row>
    <row r="59" spans="1:5" x14ac:dyDescent="0.25">
      <c r="A59" s="2" t="s">
        <v>52</v>
      </c>
      <c r="B59" s="17">
        <f>3*300</f>
        <v>900</v>
      </c>
    </row>
    <row r="60" spans="1:5" x14ac:dyDescent="0.25">
      <c r="A60" s="2" t="s">
        <v>60</v>
      </c>
      <c r="B60" s="17">
        <f>3*200</f>
        <v>600</v>
      </c>
    </row>
    <row r="61" spans="1:5" ht="27.6" x14ac:dyDescent="0.25">
      <c r="A61" s="32" t="s">
        <v>43</v>
      </c>
      <c r="B61" s="17">
        <f>E37</f>
        <v>220295.34900000002</v>
      </c>
    </row>
    <row r="62" spans="1:5" x14ac:dyDescent="0.25">
      <c r="A62" s="18" t="s">
        <v>39</v>
      </c>
      <c r="B62" s="16">
        <f>B54+B56+B57+B58+B59+B60-B61</f>
        <v>79191.881000000023</v>
      </c>
    </row>
    <row r="64" spans="1:5" x14ac:dyDescent="0.25">
      <c r="B64" s="19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4:E4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2:E42"/>
    <mergeCell ref="A43:E43"/>
    <mergeCell ref="A45:E45"/>
    <mergeCell ref="A46:E46"/>
    <mergeCell ref="B47:D47"/>
    <mergeCell ref="A49:E49"/>
    <mergeCell ref="B50:D50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Normal="100" zoomScaleSheetLayoutView="100" workbookViewId="0">
      <selection activeCell="C57" sqref="C5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1.5546875" style="2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28.5" customHeight="1" x14ac:dyDescent="0.3">
      <c r="A2" s="70" t="s">
        <v>12</v>
      </c>
      <c r="B2" s="71"/>
      <c r="C2" s="71"/>
      <c r="D2" s="71"/>
      <c r="E2" s="71"/>
    </row>
    <row r="3" spans="1:5" ht="13.5" customHeight="1" x14ac:dyDescent="0.25">
      <c r="A3" s="83" t="s">
        <v>88</v>
      </c>
      <c r="B3" s="83"/>
      <c r="C3" s="83"/>
      <c r="D3" s="83"/>
      <c r="E3" s="83"/>
    </row>
    <row r="4" spans="1:5" s="1" customFormat="1" ht="15.6" x14ac:dyDescent="0.3">
      <c r="A4" s="38" t="s">
        <v>13</v>
      </c>
      <c r="B4" s="4"/>
      <c r="C4" s="4"/>
      <c r="D4" s="4"/>
      <c r="E4" s="38" t="s">
        <v>89</v>
      </c>
    </row>
    <row r="5" spans="1:5" ht="15.75" customHeight="1" x14ac:dyDescent="0.25">
      <c r="A5" s="42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25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2.25" customHeight="1" x14ac:dyDescent="0.25">
      <c r="A11" s="73" t="s">
        <v>27</v>
      </c>
      <c r="B11" s="73"/>
      <c r="C11" s="73"/>
      <c r="D11" s="73"/>
      <c r="E11" s="73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4.25" customHeight="1" x14ac:dyDescent="0.25">
      <c r="A14" s="75" t="s">
        <v>2</v>
      </c>
      <c r="B14" s="78"/>
      <c r="C14" s="78"/>
      <c r="D14" s="78"/>
      <c r="E14" s="78"/>
    </row>
    <row r="15" spans="1:5" ht="12" customHeight="1" x14ac:dyDescent="0.25">
      <c r="A15" s="73" t="s">
        <v>23</v>
      </c>
      <c r="B15" s="73"/>
      <c r="C15" s="73"/>
      <c r="D15" s="73"/>
      <c r="E15" s="73"/>
    </row>
    <row r="16" spans="1:5" ht="15" customHeight="1" x14ac:dyDescent="0.25">
      <c r="A16" s="75" t="s">
        <v>16</v>
      </c>
      <c r="B16" s="78"/>
      <c r="C16" s="78"/>
      <c r="D16" s="78"/>
      <c r="E16" s="78"/>
    </row>
    <row r="17" spans="1:7" ht="31.5" customHeight="1" x14ac:dyDescent="0.25">
      <c r="A17" s="73" t="s">
        <v>17</v>
      </c>
      <c r="B17" s="73"/>
      <c r="C17" s="73"/>
      <c r="D17" s="73"/>
      <c r="E17" s="73"/>
    </row>
    <row r="18" spans="1:7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4" t="s">
        <v>29</v>
      </c>
      <c r="B19" s="74"/>
      <c r="C19" s="74"/>
      <c r="D19" s="74"/>
      <c r="E19" s="74"/>
    </row>
    <row r="20" spans="1:7" ht="14.25" customHeight="1" x14ac:dyDescent="0.25">
      <c r="A20" s="74"/>
      <c r="B20" s="74"/>
      <c r="C20" s="74"/>
      <c r="D20" s="74"/>
      <c r="E20" s="74"/>
      <c r="F20" s="2">
        <f>67.9+3218.3</f>
        <v>3286.2000000000003</v>
      </c>
      <c r="G20" s="2">
        <v>3</v>
      </c>
    </row>
    <row r="21" spans="1:7" ht="123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7" t="s">
        <v>51</v>
      </c>
      <c r="B22" s="9" t="s">
        <v>47</v>
      </c>
      <c r="C22" s="3" t="s">
        <v>4</v>
      </c>
      <c r="D22" s="3">
        <v>12.36</v>
      </c>
      <c r="E22" s="8">
        <f>D22*F20*G20</f>
        <v>121852.296</v>
      </c>
    </row>
    <row r="23" spans="1:7" ht="69" x14ac:dyDescent="0.25">
      <c r="A23" s="7" t="s">
        <v>63</v>
      </c>
      <c r="B23" s="9" t="s">
        <v>90</v>
      </c>
      <c r="C23" s="3" t="s">
        <v>4</v>
      </c>
      <c r="D23" s="3"/>
      <c r="E23" s="8">
        <f>1712.68*3</f>
        <v>5138.04</v>
      </c>
      <c r="G23" s="19"/>
    </row>
    <row r="24" spans="1:7" x14ac:dyDescent="0.25">
      <c r="A24" s="7" t="s">
        <v>45</v>
      </c>
      <c r="B24" s="9" t="s">
        <v>24</v>
      </c>
      <c r="C24" s="3" t="s">
        <v>4</v>
      </c>
      <c r="D24" s="3">
        <v>4.78</v>
      </c>
      <c r="E24" s="8">
        <f>D24*F20*G20</f>
        <v>47124.108000000007</v>
      </c>
      <c r="G24" s="19"/>
    </row>
    <row r="25" spans="1:7" x14ac:dyDescent="0.25">
      <c r="A25" s="7" t="s">
        <v>41</v>
      </c>
      <c r="B25" s="9" t="s">
        <v>90</v>
      </c>
      <c r="C25" s="3" t="s">
        <v>32</v>
      </c>
      <c r="D25" s="3"/>
      <c r="E25" s="8">
        <v>9254.7099999999991</v>
      </c>
      <c r="G25" s="19"/>
    </row>
    <row r="26" spans="1:7" x14ac:dyDescent="0.25">
      <c r="A26" s="7" t="s">
        <v>42</v>
      </c>
      <c r="B26" s="9" t="s">
        <v>90</v>
      </c>
      <c r="C26" s="3" t="s">
        <v>32</v>
      </c>
      <c r="D26" s="3"/>
      <c r="E26" s="8">
        <v>2698.72</v>
      </c>
      <c r="G26" s="19"/>
    </row>
    <row r="27" spans="1:7" x14ac:dyDescent="0.25">
      <c r="A27" s="7" t="s">
        <v>48</v>
      </c>
      <c r="B27" s="9" t="s">
        <v>90</v>
      </c>
      <c r="C27" s="3" t="s">
        <v>32</v>
      </c>
      <c r="D27" s="3"/>
      <c r="E27" s="8">
        <v>1556.7</v>
      </c>
      <c r="G27" s="19"/>
    </row>
    <row r="28" spans="1:7" x14ac:dyDescent="0.25">
      <c r="A28" s="7" t="s">
        <v>30</v>
      </c>
      <c r="B28" s="9" t="s">
        <v>90</v>
      </c>
      <c r="C28" s="3" t="s">
        <v>32</v>
      </c>
      <c r="D28" s="3"/>
      <c r="E28" s="8">
        <f>4015.3+6.84</f>
        <v>4022.1400000000003</v>
      </c>
      <c r="G28" s="19"/>
    </row>
    <row r="29" spans="1:7" ht="27.6" x14ac:dyDescent="0.25">
      <c r="A29" s="10" t="s">
        <v>91</v>
      </c>
      <c r="B29" s="20" t="s">
        <v>95</v>
      </c>
      <c r="C29" s="3" t="s">
        <v>67</v>
      </c>
      <c r="D29" s="20">
        <v>24</v>
      </c>
      <c r="E29" s="8">
        <f>D29*206.95</f>
        <v>4966.7999999999993</v>
      </c>
      <c r="G29" s="19"/>
    </row>
    <row r="30" spans="1:7" x14ac:dyDescent="0.25">
      <c r="A30" s="10" t="s">
        <v>92</v>
      </c>
      <c r="B30" s="20" t="s">
        <v>95</v>
      </c>
      <c r="C30" s="3" t="s">
        <v>67</v>
      </c>
      <c r="D30" s="20">
        <v>8</v>
      </c>
      <c r="E30" s="8">
        <f t="shared" ref="E30:E32" si="0">D30*206.95</f>
        <v>1655.6</v>
      </c>
      <c r="G30" s="19"/>
    </row>
    <row r="31" spans="1:7" ht="27.6" x14ac:dyDescent="0.25">
      <c r="A31" s="10" t="s">
        <v>93</v>
      </c>
      <c r="B31" s="20" t="s">
        <v>96</v>
      </c>
      <c r="C31" s="3" t="s">
        <v>67</v>
      </c>
      <c r="D31" s="20">
        <v>12</v>
      </c>
      <c r="E31" s="8">
        <f t="shared" si="0"/>
        <v>2483.3999999999996</v>
      </c>
      <c r="G31" s="19"/>
    </row>
    <row r="32" spans="1:7" x14ac:dyDescent="0.25">
      <c r="A32" s="10" t="s">
        <v>94</v>
      </c>
      <c r="B32" s="20" t="s">
        <v>96</v>
      </c>
      <c r="C32" s="3" t="s">
        <v>67</v>
      </c>
      <c r="D32" s="20">
        <v>2</v>
      </c>
      <c r="E32" s="8">
        <f t="shared" si="0"/>
        <v>413.9</v>
      </c>
      <c r="G32" s="19"/>
    </row>
    <row r="33" spans="1:5" s="15" customFormat="1" x14ac:dyDescent="0.25">
      <c r="A33" s="11" t="s">
        <v>33</v>
      </c>
      <c r="B33" s="12"/>
      <c r="C33" s="13"/>
      <c r="D33" s="13"/>
      <c r="E33" s="14">
        <f>SUM(E22:E32)</f>
        <v>201166.41400000002</v>
      </c>
    </row>
    <row r="35" spans="1:5" ht="33" customHeight="1" x14ac:dyDescent="0.25">
      <c r="A35" s="80" t="s">
        <v>130</v>
      </c>
      <c r="B35" s="80"/>
      <c r="C35" s="80"/>
      <c r="D35" s="80"/>
      <c r="E35" s="80"/>
    </row>
    <row r="36" spans="1:5" ht="31.5" customHeight="1" x14ac:dyDescent="0.25">
      <c r="A36" s="73" t="s">
        <v>21</v>
      </c>
      <c r="B36" s="73"/>
      <c r="C36" s="73"/>
      <c r="D36" s="73"/>
      <c r="E36" s="73"/>
    </row>
    <row r="37" spans="1:5" x14ac:dyDescent="0.25">
      <c r="A37" s="73" t="s">
        <v>20</v>
      </c>
      <c r="B37" s="73"/>
      <c r="C37" s="73"/>
      <c r="D37" s="73"/>
      <c r="E37" s="73"/>
    </row>
    <row r="38" spans="1:5" ht="33" customHeight="1" x14ac:dyDescent="0.25">
      <c r="A38" s="73" t="s">
        <v>36</v>
      </c>
      <c r="B38" s="73"/>
      <c r="C38" s="73"/>
      <c r="D38" s="73"/>
      <c r="E38" s="73"/>
    </row>
    <row r="39" spans="1:5" ht="9.75" customHeight="1" x14ac:dyDescent="0.25">
      <c r="A39" s="73" t="s">
        <v>18</v>
      </c>
      <c r="B39" s="73"/>
      <c r="C39" s="73"/>
      <c r="D39" s="73"/>
      <c r="E39" s="73"/>
    </row>
    <row r="40" spans="1:5" x14ac:dyDescent="0.25">
      <c r="A40" s="81" t="s">
        <v>5</v>
      </c>
      <c r="B40" s="81"/>
      <c r="C40" s="81"/>
      <c r="D40" s="81"/>
      <c r="E40" s="81"/>
    </row>
    <row r="41" spans="1:5" ht="9" customHeight="1" x14ac:dyDescent="0.25">
      <c r="A41" s="73" t="s">
        <v>18</v>
      </c>
      <c r="B41" s="73"/>
      <c r="C41" s="73"/>
      <c r="D41" s="73"/>
      <c r="E41" s="73"/>
    </row>
    <row r="42" spans="1:5" x14ac:dyDescent="0.25">
      <c r="A42" s="82" t="s">
        <v>34</v>
      </c>
      <c r="B42" s="82"/>
      <c r="C42" s="82"/>
      <c r="D42" s="82"/>
      <c r="E42" s="82"/>
    </row>
    <row r="43" spans="1:5" x14ac:dyDescent="0.25">
      <c r="B43" s="79" t="s">
        <v>19</v>
      </c>
      <c r="C43" s="79"/>
      <c r="D43" s="79"/>
      <c r="E43" s="6" t="s">
        <v>6</v>
      </c>
    </row>
    <row r="44" spans="1:5" x14ac:dyDescent="0.25">
      <c r="A44" s="41"/>
      <c r="B44" s="41"/>
      <c r="C44" s="41"/>
      <c r="D44" s="41"/>
      <c r="E44" s="41"/>
    </row>
    <row r="45" spans="1:5" x14ac:dyDescent="0.25">
      <c r="A45" s="82" t="s">
        <v>35</v>
      </c>
      <c r="B45" s="82"/>
      <c r="C45" s="82"/>
      <c r="D45" s="82"/>
      <c r="E45" s="82"/>
    </row>
    <row r="46" spans="1:5" x14ac:dyDescent="0.25">
      <c r="B46" s="79" t="s">
        <v>19</v>
      </c>
      <c r="C46" s="79"/>
      <c r="D46" s="79"/>
      <c r="E46" s="6" t="s">
        <v>6</v>
      </c>
    </row>
    <row r="47" spans="1:5" x14ac:dyDescent="0.25">
      <c r="A47" s="2" t="s">
        <v>40</v>
      </c>
    </row>
    <row r="48" spans="1:5" x14ac:dyDescent="0.25">
      <c r="A48" s="2" t="s">
        <v>50</v>
      </c>
    </row>
    <row r="49" spans="1:2" x14ac:dyDescent="0.25">
      <c r="A49" s="15" t="s">
        <v>37</v>
      </c>
    </row>
    <row r="50" spans="1:2" x14ac:dyDescent="0.25">
      <c r="A50" s="15" t="s">
        <v>46</v>
      </c>
      <c r="B50" s="16">
        <f>'3кв'!B62</f>
        <v>79191.881000000023</v>
      </c>
    </row>
    <row r="51" spans="1:2" ht="30" customHeight="1" x14ac:dyDescent="0.25">
      <c r="A51" s="40" t="s">
        <v>97</v>
      </c>
      <c r="B51" s="17"/>
    </row>
    <row r="52" spans="1:2" x14ac:dyDescent="0.25">
      <c r="A52" s="2" t="s">
        <v>38</v>
      </c>
      <c r="B52" s="17">
        <v>190330.2</v>
      </c>
    </row>
    <row r="53" spans="1:2" x14ac:dyDescent="0.25">
      <c r="A53" s="2" t="s">
        <v>44</v>
      </c>
      <c r="B53" s="17">
        <v>7596.84</v>
      </c>
    </row>
    <row r="54" spans="1:2" x14ac:dyDescent="0.25">
      <c r="A54" s="2" t="s">
        <v>59</v>
      </c>
      <c r="B54" s="17">
        <v>1050</v>
      </c>
    </row>
    <row r="55" spans="1:2" x14ac:dyDescent="0.25">
      <c r="A55" s="2" t="s">
        <v>52</v>
      </c>
      <c r="B55" s="17">
        <f>3*300</f>
        <v>900</v>
      </c>
    </row>
    <row r="56" spans="1:2" x14ac:dyDescent="0.25">
      <c r="A56" s="2" t="s">
        <v>60</v>
      </c>
      <c r="B56" s="17">
        <f>3*200</f>
        <v>600</v>
      </c>
    </row>
    <row r="57" spans="1:2" ht="27.6" x14ac:dyDescent="0.25">
      <c r="A57" s="40" t="s">
        <v>43</v>
      </c>
      <c r="B57" s="17">
        <f>E33</f>
        <v>201166.41400000002</v>
      </c>
    </row>
    <row r="58" spans="1:2" x14ac:dyDescent="0.25">
      <c r="A58" s="18" t="s">
        <v>39</v>
      </c>
      <c r="B58" s="16">
        <f>B50+B52+B53+B54+B55+B56-B57</f>
        <v>78502.507000000012</v>
      </c>
    </row>
    <row r="60" spans="1:2" x14ac:dyDescent="0.25">
      <c r="B60" s="19"/>
    </row>
  </sheetData>
  <mergeCells count="29">
    <mergeCell ref="A41:E41"/>
    <mergeCell ref="A42:E42"/>
    <mergeCell ref="B43:D43"/>
    <mergeCell ref="A45:E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22" zoomScaleNormal="100" zoomScaleSheetLayoutView="100" workbookViewId="0">
      <selection activeCell="B25" sqref="B2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4" t="s">
        <v>98</v>
      </c>
      <c r="B1" s="84"/>
      <c r="C1" s="84"/>
      <c r="D1" s="44"/>
    </row>
    <row r="2" spans="1:4" ht="15.6" x14ac:dyDescent="0.3">
      <c r="A2" s="85" t="s">
        <v>99</v>
      </c>
      <c r="B2" s="85"/>
      <c r="C2" s="85"/>
      <c r="D2" s="1"/>
    </row>
    <row r="3" spans="1:4" ht="15.6" x14ac:dyDescent="0.3">
      <c r="A3" s="85" t="s">
        <v>100</v>
      </c>
      <c r="B3" s="85"/>
      <c r="C3" s="85"/>
      <c r="D3" s="1"/>
    </row>
    <row r="4" spans="1:4" ht="15.6" x14ac:dyDescent="0.3">
      <c r="A4" s="84" t="s">
        <v>122</v>
      </c>
      <c r="B4" s="84"/>
      <c r="C4" s="84"/>
      <c r="D4" s="44"/>
    </row>
    <row r="5" spans="1:4" ht="15.6" x14ac:dyDescent="0.3">
      <c r="A5" s="86"/>
      <c r="B5" s="86"/>
      <c r="C5" s="86"/>
      <c r="D5" s="1"/>
    </row>
    <row r="6" spans="1:4" ht="15.6" x14ac:dyDescent="0.3">
      <c r="A6" s="1"/>
      <c r="B6" s="45" t="s">
        <v>101</v>
      </c>
      <c r="C6" s="46">
        <f>'1кв'!B48</f>
        <v>86357.02</v>
      </c>
      <c r="D6" s="47"/>
    </row>
    <row r="7" spans="1:4" ht="15.6" x14ac:dyDescent="0.3">
      <c r="A7" s="48" t="s">
        <v>102</v>
      </c>
      <c r="B7" s="45" t="s">
        <v>123</v>
      </c>
      <c r="C7" s="46"/>
      <c r="D7" s="47"/>
    </row>
    <row r="8" spans="1:4" ht="15.6" x14ac:dyDescent="0.3">
      <c r="A8" s="1"/>
      <c r="B8" s="49" t="s">
        <v>103</v>
      </c>
      <c r="C8" s="46"/>
      <c r="D8" s="47"/>
    </row>
    <row r="9" spans="1:4" ht="15.6" x14ac:dyDescent="0.3">
      <c r="A9" s="1"/>
      <c r="B9" s="7" t="s">
        <v>124</v>
      </c>
      <c r="C9" s="46"/>
      <c r="D9" s="47"/>
    </row>
    <row r="10" spans="1:4" ht="15.6" x14ac:dyDescent="0.3">
      <c r="A10" s="1"/>
      <c r="B10" s="7" t="s">
        <v>125</v>
      </c>
      <c r="C10" s="46"/>
      <c r="D10" s="47"/>
    </row>
    <row r="11" spans="1:4" x14ac:dyDescent="0.3">
      <c r="B11" s="7" t="s">
        <v>126</v>
      </c>
      <c r="C11" s="50"/>
      <c r="D11" s="51"/>
    </row>
    <row r="12" spans="1:4" ht="15.6" x14ac:dyDescent="0.3">
      <c r="A12" s="48"/>
      <c r="B12" s="52" t="s">
        <v>104</v>
      </c>
      <c r="C12" s="50">
        <f>'1кв'!B50+'2кв'!B50+'3кв'!B56+'4кв'!B52</f>
        <v>753957.35000000009</v>
      </c>
      <c r="D12" s="51"/>
    </row>
    <row r="13" spans="1:4" ht="15.6" x14ac:dyDescent="0.3">
      <c r="A13" s="48"/>
      <c r="B13" s="52" t="s">
        <v>127</v>
      </c>
      <c r="C13" s="50">
        <f>'1кв'!B51+'2кв'!B51+'3кв'!B57+'4кв'!B53</f>
        <v>30345.239999999998</v>
      </c>
      <c r="D13" s="51"/>
    </row>
    <row r="14" spans="1:4" ht="31.2" x14ac:dyDescent="0.3">
      <c r="A14" s="48"/>
      <c r="B14" s="53" t="s">
        <v>106</v>
      </c>
      <c r="C14" s="50">
        <f>'1кв'!B52+'2кв'!B52+'3кв'!B58+'4кв'!B54</f>
        <v>4200</v>
      </c>
      <c r="D14" s="51"/>
    </row>
    <row r="15" spans="1:4" ht="15.6" x14ac:dyDescent="0.3">
      <c r="A15" s="27"/>
      <c r="B15" s="53" t="s">
        <v>105</v>
      </c>
      <c r="C15" s="50">
        <f>'1кв'!B53+'2кв'!B53+'3кв'!B59+'4кв'!B55</f>
        <v>3300</v>
      </c>
      <c r="D15" s="47"/>
    </row>
    <row r="16" spans="1:4" ht="31.2" x14ac:dyDescent="0.3">
      <c r="A16" s="27"/>
      <c r="B16" s="53" t="s">
        <v>107</v>
      </c>
      <c r="C16" s="50">
        <f>'1кв'!B54+'2кв'!B54+'3кв'!B60+'4кв'!B56</f>
        <v>3500</v>
      </c>
      <c r="D16" s="47"/>
    </row>
    <row r="17" spans="1:5" ht="15.6" x14ac:dyDescent="0.3">
      <c r="A17" s="1"/>
      <c r="B17" s="54" t="s">
        <v>108</v>
      </c>
      <c r="C17" s="55">
        <f>SUM(C11:C16)</f>
        <v>795302.59000000008</v>
      </c>
      <c r="D17" s="56"/>
    </row>
    <row r="18" spans="1:5" ht="15.6" x14ac:dyDescent="0.3">
      <c r="A18" s="1"/>
      <c r="B18" s="57"/>
      <c r="C18" s="55"/>
      <c r="D18" s="56"/>
    </row>
    <row r="19" spans="1:5" ht="15.6" x14ac:dyDescent="0.3">
      <c r="A19" s="1" t="s">
        <v>109</v>
      </c>
      <c r="B19" s="53" t="s">
        <v>110</v>
      </c>
      <c r="C19" s="58">
        <f>'1кв'!E22+'2кв'!E22+'3кв'!E22+'4кв'!E22</f>
        <v>474395.83199999994</v>
      </c>
      <c r="D19" s="56"/>
    </row>
    <row r="20" spans="1:5" ht="41.4" x14ac:dyDescent="0.3">
      <c r="A20" s="1"/>
      <c r="B20" s="7" t="s">
        <v>63</v>
      </c>
      <c r="C20" s="58">
        <f>'1кв'!E23+'2кв'!E23+'3кв'!E23+'4кв'!E23</f>
        <v>15760.68</v>
      </c>
      <c r="D20" s="56"/>
      <c r="E20" s="59"/>
    </row>
    <row r="21" spans="1:5" ht="15.6" x14ac:dyDescent="0.3">
      <c r="A21" s="1"/>
      <c r="B21" s="7" t="s">
        <v>45</v>
      </c>
      <c r="C21" s="58">
        <f>'1кв'!E24+'2кв'!E24+'3кв'!E24+'4кв'!E24</f>
        <v>184947.33600000001</v>
      </c>
      <c r="D21" s="56"/>
      <c r="E21" s="59"/>
    </row>
    <row r="22" spans="1:5" ht="15.6" x14ac:dyDescent="0.3">
      <c r="B22" s="7" t="s">
        <v>111</v>
      </c>
      <c r="C22" s="58">
        <f>'1кв'!E25+'2кв'!E25+'3кв'!E25+'4кв'!E25</f>
        <v>34859.240000000005</v>
      </c>
      <c r="D22" s="56"/>
    </row>
    <row r="23" spans="1:5" ht="15.6" x14ac:dyDescent="0.3">
      <c r="B23" s="7" t="s">
        <v>112</v>
      </c>
      <c r="C23" s="58">
        <f>'1кв'!E26+'2кв'!E26+'3кв'!E26+'4кв'!E26</f>
        <v>10606.07</v>
      </c>
      <c r="D23" s="56"/>
    </row>
    <row r="24" spans="1:5" ht="15.6" x14ac:dyDescent="0.3">
      <c r="A24" s="1"/>
      <c r="B24" s="7" t="s">
        <v>113</v>
      </c>
      <c r="C24" s="58">
        <f>'1кв'!E27+'2кв'!E27+'3кв'!E27+'4кв'!E27</f>
        <v>6060.72</v>
      </c>
      <c r="D24" s="56"/>
    </row>
    <row r="25" spans="1:5" ht="15.6" x14ac:dyDescent="0.3">
      <c r="A25" s="1"/>
      <c r="B25" s="60" t="s">
        <v>30</v>
      </c>
      <c r="C25" s="58">
        <f>'1кв'!E28+'2кв'!E28+'3кв'!E28+'4кв'!E28</f>
        <v>22389.96</v>
      </c>
      <c r="D25" s="56"/>
    </row>
    <row r="26" spans="1:5" ht="15.6" x14ac:dyDescent="0.3">
      <c r="A26" s="1"/>
      <c r="B26" s="61" t="s">
        <v>128</v>
      </c>
      <c r="C26" s="62">
        <f>60.8*197.1+120.5*206.95</f>
        <v>36921.154999999999</v>
      </c>
      <c r="D26" s="56"/>
    </row>
    <row r="27" spans="1:5" ht="15.6" x14ac:dyDescent="0.3">
      <c r="A27" s="1"/>
      <c r="B27" s="63" t="s">
        <v>114</v>
      </c>
      <c r="C27" s="62">
        <f>SUM(C28:C32)</f>
        <v>17216.11</v>
      </c>
      <c r="D27" s="56"/>
    </row>
    <row r="28" spans="1:5" ht="15.6" x14ac:dyDescent="0.3">
      <c r="A28" s="1"/>
      <c r="B28" s="10" t="s">
        <v>58</v>
      </c>
      <c r="C28" s="64">
        <f>'1кв'!E29</f>
        <v>6710.42</v>
      </c>
      <c r="D28" s="56"/>
    </row>
    <row r="29" spans="1:5" ht="15.6" x14ac:dyDescent="0.3">
      <c r="A29" s="1"/>
      <c r="B29" s="37" t="s">
        <v>76</v>
      </c>
      <c r="C29" s="64">
        <f>'3кв'!E29</f>
        <v>5200</v>
      </c>
      <c r="D29" s="56"/>
    </row>
    <row r="30" spans="1:5" ht="15.6" x14ac:dyDescent="0.3">
      <c r="A30" s="1"/>
      <c r="B30" s="10" t="s">
        <v>81</v>
      </c>
      <c r="C30" s="8">
        <v>4616.4399999999996</v>
      </c>
      <c r="D30" s="56"/>
    </row>
    <row r="31" spans="1:5" ht="15.6" x14ac:dyDescent="0.3">
      <c r="A31" s="1"/>
      <c r="B31" s="10" t="s">
        <v>82</v>
      </c>
      <c r="C31" s="8">
        <v>689.25</v>
      </c>
      <c r="D31" s="56"/>
    </row>
    <row r="32" spans="1:5" ht="15.6" x14ac:dyDescent="0.3">
      <c r="A32" s="1"/>
      <c r="B32" s="37"/>
      <c r="C32" s="64"/>
      <c r="D32" s="56"/>
    </row>
    <row r="33" spans="1:6" ht="15.6" x14ac:dyDescent="0.3">
      <c r="A33" s="1"/>
      <c r="B33" s="54" t="s">
        <v>115</v>
      </c>
      <c r="C33" s="65">
        <f>SUM(C19:C27)</f>
        <v>803157.10299999989</v>
      </c>
      <c r="D33" s="56"/>
      <c r="E33" s="59"/>
      <c r="F33" s="59"/>
    </row>
    <row r="34" spans="1:6" ht="15.6" x14ac:dyDescent="0.3">
      <c r="A34" s="1"/>
      <c r="B34" s="66" t="s">
        <v>116</v>
      </c>
      <c r="C34" s="65">
        <f>C6+C17-C33</f>
        <v>78502.507000000216</v>
      </c>
      <c r="D34" s="56"/>
    </row>
    <row r="35" spans="1:6" ht="15.6" x14ac:dyDescent="0.3">
      <c r="A35" s="1"/>
      <c r="B35" s="48"/>
      <c r="C35" s="48"/>
      <c r="D35" s="56"/>
    </row>
    <row r="36" spans="1:6" ht="15.6" x14ac:dyDescent="0.3">
      <c r="A36" s="48" t="s">
        <v>117</v>
      </c>
      <c r="C36" s="48"/>
      <c r="D36" s="56"/>
    </row>
    <row r="37" spans="1:6" ht="15.6" x14ac:dyDescent="0.3">
      <c r="A37" s="1"/>
      <c r="B37" s="48"/>
      <c r="C37" s="48"/>
      <c r="D37" s="56"/>
    </row>
    <row r="38" spans="1:6" ht="15.6" x14ac:dyDescent="0.3">
      <c r="A38" s="1" t="s">
        <v>118</v>
      </c>
      <c r="B38" s="48" t="s">
        <v>119</v>
      </c>
      <c r="C38" s="48"/>
      <c r="D38" s="56"/>
    </row>
    <row r="39" spans="1:6" ht="15.6" x14ac:dyDescent="0.3">
      <c r="A39" s="1"/>
      <c r="B39" s="48" t="s">
        <v>131</v>
      </c>
      <c r="C39" s="48"/>
      <c r="D39" s="56"/>
    </row>
    <row r="40" spans="1:6" ht="15.6" x14ac:dyDescent="0.3">
      <c r="A40" s="1"/>
      <c r="B40" s="48" t="s">
        <v>120</v>
      </c>
      <c r="C40" s="48"/>
      <c r="D40" s="56"/>
    </row>
    <row r="41" spans="1:6" ht="15.6" x14ac:dyDescent="0.3">
      <c r="A41" s="1"/>
      <c r="B41" s="48"/>
      <c r="C41" s="48"/>
      <c r="D41" s="56"/>
    </row>
    <row r="42" spans="1:6" ht="15.6" x14ac:dyDescent="0.3">
      <c r="A42" s="67" t="s">
        <v>121</v>
      </c>
      <c r="B42" s="67"/>
      <c r="C42" s="67"/>
      <c r="D42" s="56"/>
    </row>
    <row r="43" spans="1:6" ht="15.6" x14ac:dyDescent="0.3">
      <c r="A43" s="1"/>
      <c r="B43" s="48"/>
      <c r="C43" s="48"/>
      <c r="D43" s="56"/>
    </row>
    <row r="44" spans="1:6" ht="15.6" x14ac:dyDescent="0.3">
      <c r="A44" s="1"/>
      <c r="B44" s="48"/>
      <c r="C44" s="48"/>
      <c r="D44" s="56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2021-03-17T12:12:11Z</dcterms:modified>
</cp:coreProperties>
</file>