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3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'3кв'!$A$1:$E$51</definedName>
    <definedName name="_xlnm.Print_Area" localSheetId="3">'4кв'!$A$1:$E$47</definedName>
    <definedName name="_xlnm.Print_Area" localSheetId="4">отчет!$A$1:$C$34</definedName>
  </definedNames>
  <calcPr calcId="145621"/>
</workbook>
</file>

<file path=xl/calcChain.xml><?xml version="1.0" encoding="utf-8"?>
<calcChain xmlns="http://schemas.openxmlformats.org/spreadsheetml/2006/main">
  <c r="C16" i="18" l="1"/>
  <c r="C15" i="18"/>
  <c r="C18" i="18"/>
  <c r="C17" i="18"/>
  <c r="C12" i="18"/>
  <c r="C13" i="18"/>
  <c r="C14" i="18"/>
  <c r="C11" i="18"/>
  <c r="B45" i="17"/>
  <c r="C8" i="18"/>
  <c r="C9" i="18" s="1"/>
  <c r="C6" i="18"/>
  <c r="B43" i="17"/>
  <c r="E24" i="17"/>
  <c r="E23" i="17"/>
  <c r="E22" i="17"/>
  <c r="C19" i="18" l="1"/>
  <c r="C20" i="18" s="1"/>
  <c r="E26" i="17"/>
  <c r="B46" i="17" s="1"/>
  <c r="B47" i="17" s="1"/>
  <c r="E27" i="16"/>
  <c r="E28" i="16"/>
  <c r="E24" i="16"/>
  <c r="E23" i="16"/>
  <c r="E22" i="16"/>
  <c r="E30" i="16" l="1"/>
  <c r="B50" i="16" s="1"/>
  <c r="E24" i="15"/>
  <c r="E26" i="15"/>
  <c r="E23" i="15"/>
  <c r="D22" i="15"/>
  <c r="E22" i="15" s="1"/>
  <c r="E27" i="15" l="1"/>
  <c r="B47" i="15" s="1"/>
  <c r="E26" i="14"/>
  <c r="D22" i="14" l="1"/>
  <c r="E23" i="14" l="1"/>
  <c r="E22" i="14"/>
  <c r="E27" i="14" s="1"/>
  <c r="B47" i="14" s="1"/>
  <c r="B48" i="14" l="1"/>
  <c r="B44" i="15" s="1"/>
  <c r="B48" i="15" s="1"/>
  <c r="B47" i="16" s="1"/>
  <c r="B51" i="16" s="1"/>
</calcChain>
</file>

<file path=xl/sharedStrings.xml><?xml version="1.0" encoding="utf-8"?>
<sst xmlns="http://schemas.openxmlformats.org/spreadsheetml/2006/main" count="272" uniqueCount="101">
  <si>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</si>
  <si>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</si>
  <si>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</si>
  <si>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</si>
  <si>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</si>
  <si>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</si>
  <si>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</si>
  <si>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</si>
  <si>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</si>
  <si>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</si>
  <si>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</si>
  <si>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</si>
  <si>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</si>
  <si>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</si>
  <si>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</si>
  <si>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</si>
  <si>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</si>
  <si>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</si>
  <si>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</si>
  <si>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</si>
  <si>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</si>
  <si>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</si>
  <si>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</si>
  <si>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</si>
  <si>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</si>
  <si>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</si>
  <si>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21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</si>
  <si>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Ковалевой Татьяны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</si>
  <si>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№33 от 26.05.2013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</si>
  <si>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</si>
  <si>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</si>
  <si>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</si>
  <si>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</si>
  <si>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</si>
  <si>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</si>
  <si>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</si>
  <si>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 Ковалевой Т.А.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</si>
  <si>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</si>
  <si>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</si>
  <si>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</si>
  <si>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</si>
  <si>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</si>
  <si>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</si>
  <si>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</si>
  <si>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Общая площадь квартир - 717м2</t>
  </si>
  <si>
    <t>Услуги по содержанию многоквартирного дома</t>
  </si>
  <si>
    <t>за 1 квартал 2020год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</si>
  <si>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</si>
  <si>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</si>
  <si>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</si>
  <si>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Замена стояка ХВС кв.9</t>
  </si>
  <si>
    <t>март</t>
  </si>
  <si>
    <t>ч/ч</t>
  </si>
  <si>
    <t xml:space="preserve">           2. Всего за период с "01" 01  2020 г. по "31" 03 2020 г. выполнено работ (оказано услуг) на общую сумму тридцать тысяч триста семь рублей 59 копеек</t>
  </si>
  <si>
    <t>Предъявлено населению 36335,44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</si>
  <si>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</si>
  <si>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2 квартал 2020 года</t>
  </si>
  <si>
    <t>"30" 06 2020 г.</t>
  </si>
  <si>
    <t>частичная замена стояка ХВС в подвале</t>
  </si>
  <si>
    <t>апрель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</si>
  <si>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три тысячи восемьсот семьдесят девять рублей 97 копеек</t>
    </r>
  </si>
  <si>
    <t>Предъявлено населению 36330,39</t>
  </si>
  <si>
    <t>3 квартал</t>
  </si>
  <si>
    <t>за 3 квартал 2020 года</t>
  </si>
  <si>
    <t>"30" 09 2020 г.</t>
  </si>
  <si>
    <t>Монтаж бельевой проволоки</t>
  </si>
  <si>
    <t>Ремонт подъездной двери</t>
  </si>
  <si>
    <t>монтаж спинки на скамейках, окраска (смета)</t>
  </si>
  <si>
    <t>июль</t>
  </si>
  <si>
    <t>август</t>
  </si>
  <si>
    <t>сентябрь</t>
  </si>
  <si>
    <t>Предъявлено населению 36993,45</t>
  </si>
  <si>
    <t>Восстановление демонтированной качели (смета)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</si>
  <si>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одна тысяча семьсот семьдесят три рубля 87 копеек</t>
    </r>
  </si>
  <si>
    <t>за 4 квартал 2020 года</t>
  </si>
  <si>
    <t>"31" 12 2020г.</t>
  </si>
  <si>
    <t>4 квартал</t>
  </si>
  <si>
    <t>Предъявлено населению 36516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</si>
  <si>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</si>
  <si>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</si>
  <si>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</si>
  <si>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</si>
  <si>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</si>
  <si>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</si>
  <si>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</si>
  <si>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</si>
  <si>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</si>
  <si>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</si>
  <si>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</si>
  <si>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</si>
  <si>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</si>
  <si>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</si>
  <si>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</si>
  <si>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</si>
  <si>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</si>
  <si>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</si>
  <si>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ул.Свердлова, д.21</t>
  </si>
  <si>
    <t>Начислено всего 145591,99</t>
  </si>
  <si>
    <t>2 квартал</t>
  </si>
  <si>
    <t>Непредвиденные работы 18,5ч/ч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</si>
  <si>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четыре тысячи двести двадцать восемь рублей 59 копеек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</si>
</sst>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/>
    </xf>
    <xf numFmtId="2" fontId="8" fillId="0" borderId="0" xfId="1" applyNumberFormat="1" applyFont="1" applyAlignment="1">
      <alignment wrapText="1"/>
    </xf>
    <xf numFmtId="0" fontId="4" fillId="0" borderId="0" xfId="0" applyFont="1" applyAlignment="1"/>
    <xf numFmtId="2" fontId="4" fillId="0" borderId="0" xfId="1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2" fontId="8" fillId="0" borderId="0" xfId="0" applyNumberFormat="1" applyFont="1" applyAlignment="1">
      <alignment wrapText="1"/>
    </xf>
    <xf numFmtId="0" fontId="12" fillId="0" borderId="3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2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0" xfId="0" applyFo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164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6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Normal="100" zoomScaleSheetLayoutView="100" workbookViewId="0">
      <selection activeCell="B47" sqref="B47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2" t="s">
        <v>11</v>
      </c>
      <c r="B1" s="62"/>
      <c r="C1" s="62"/>
      <c r="D1" s="62"/>
      <c r="E1" s="62"/>
    </row>
    <row r="2" spans="1:5" ht="36.75" customHeight="1" x14ac:dyDescent="0.3">
      <c r="A2" s="63" t="s">
        <v>12</v>
      </c>
      <c r="B2" s="64"/>
      <c r="C2" s="64"/>
      <c r="D2" s="64"/>
      <c r="E2" s="64"/>
    </row>
    <row r="3" spans="1:5" x14ac:dyDescent="0.25">
      <c r="A3" s="65" t="s">
        <v>46</v>
      </c>
      <c r="B3" s="65"/>
      <c r="C3" s="65"/>
      <c r="D3" s="65"/>
      <c r="E3" s="65"/>
    </row>
    <row r="4" spans="1:5" s="1" customFormat="1" ht="15.6" x14ac:dyDescent="0.3">
      <c r="A4" s="5" t="s">
        <v>13</v>
      </c>
      <c r="B4" s="15"/>
      <c r="C4" s="15"/>
      <c r="D4" s="66" t="s">
        <v>47</v>
      </c>
      <c r="E4" s="66"/>
    </row>
    <row r="5" spans="1:5" x14ac:dyDescent="0.25">
      <c r="A5" s="27"/>
      <c r="B5" s="4"/>
      <c r="C5" s="4"/>
      <c r="D5" s="4"/>
      <c r="E5" s="4"/>
    </row>
    <row r="6" spans="1:5" ht="20.25" customHeight="1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61" t="s">
        <v>26</v>
      </c>
      <c r="B7" s="61"/>
      <c r="C7" s="61"/>
      <c r="D7" s="61"/>
      <c r="E7" s="61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7" t="s">
        <v>27</v>
      </c>
      <c r="B9" s="67"/>
      <c r="C9" s="67"/>
      <c r="D9" s="67"/>
      <c r="E9" s="67"/>
    </row>
    <row r="10" spans="1:5" ht="28.5" customHeight="1" x14ac:dyDescent="0.25">
      <c r="A10" s="70" t="s">
        <v>14</v>
      </c>
      <c r="B10" s="71"/>
      <c r="C10" s="71"/>
      <c r="D10" s="71"/>
      <c r="E10" s="71"/>
    </row>
    <row r="11" spans="1:5" ht="28.5" customHeight="1" x14ac:dyDescent="0.25">
      <c r="A11" s="67" t="s">
        <v>28</v>
      </c>
      <c r="B11" s="67"/>
      <c r="C11" s="67"/>
      <c r="D11" s="67"/>
      <c r="E11" s="67"/>
    </row>
    <row r="12" spans="1:5" ht="20.25" customHeight="1" x14ac:dyDescent="0.25">
      <c r="A12" s="69" t="s">
        <v>15</v>
      </c>
      <c r="B12" s="72"/>
      <c r="C12" s="72"/>
      <c r="D12" s="72"/>
      <c r="E12" s="72"/>
    </row>
    <row r="13" spans="1:5" x14ac:dyDescent="0.25">
      <c r="A13" s="67" t="s">
        <v>22</v>
      </c>
      <c r="B13" s="67"/>
      <c r="C13" s="67"/>
      <c r="D13" s="67"/>
      <c r="E13" s="67"/>
    </row>
    <row r="14" spans="1:5" ht="18.75" customHeight="1" x14ac:dyDescent="0.25">
      <c r="A14" s="69" t="s">
        <v>2</v>
      </c>
      <c r="B14" s="72"/>
      <c r="C14" s="72"/>
      <c r="D14" s="72"/>
      <c r="E14" s="72"/>
    </row>
    <row r="15" spans="1:5" x14ac:dyDescent="0.25">
      <c r="A15" s="67" t="s">
        <v>23</v>
      </c>
      <c r="B15" s="67"/>
      <c r="C15" s="67"/>
      <c r="D15" s="67"/>
      <c r="E15" s="67"/>
    </row>
    <row r="16" spans="1:5" ht="17.25" customHeight="1" x14ac:dyDescent="0.25">
      <c r="A16" s="69" t="s">
        <v>16</v>
      </c>
      <c r="B16" s="72"/>
      <c r="C16" s="72"/>
      <c r="D16" s="72"/>
      <c r="E16" s="72"/>
    </row>
    <row r="17" spans="1:7" ht="30" customHeight="1" x14ac:dyDescent="0.25">
      <c r="A17" s="67" t="s">
        <v>17</v>
      </c>
      <c r="B17" s="67"/>
      <c r="C17" s="67"/>
      <c r="D17" s="67"/>
      <c r="E17" s="67"/>
    </row>
    <row r="18" spans="1:7" ht="61.5" customHeight="1" x14ac:dyDescent="0.25">
      <c r="A18" s="67" t="s">
        <v>29</v>
      </c>
      <c r="B18" s="67"/>
      <c r="C18" s="67"/>
      <c r="D18" s="67"/>
      <c r="E18" s="67"/>
    </row>
    <row r="19" spans="1:7" ht="31.5" customHeight="1" x14ac:dyDescent="0.25">
      <c r="A19" s="68" t="s">
        <v>30</v>
      </c>
      <c r="B19" s="68"/>
      <c r="C19" s="68"/>
      <c r="D19" s="68"/>
      <c r="E19" s="68"/>
    </row>
    <row r="20" spans="1:7" x14ac:dyDescent="0.25">
      <c r="A20" s="68"/>
      <c r="B20" s="68"/>
      <c r="C20" s="68"/>
      <c r="D20" s="68"/>
      <c r="E20" s="68"/>
      <c r="F20" s="2">
        <v>717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2" t="s">
        <v>45</v>
      </c>
      <c r="B22" s="9" t="s">
        <v>42</v>
      </c>
      <c r="C22" s="3" t="s">
        <v>4</v>
      </c>
      <c r="D22" s="3">
        <f>10.79</f>
        <v>10.79</v>
      </c>
      <c r="E22" s="8">
        <f>D22*F20*G20</f>
        <v>23209.289999999997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3.3</v>
      </c>
      <c r="E23" s="8">
        <f>D23*F20*G20</f>
        <v>7098.2999999999993</v>
      </c>
    </row>
    <row r="24" spans="1:7" ht="55.2" x14ac:dyDescent="0.25">
      <c r="A24" s="7" t="s">
        <v>48</v>
      </c>
      <c r="B24" s="31" t="s">
        <v>49</v>
      </c>
      <c r="C24" s="3" t="s">
        <v>4</v>
      </c>
      <c r="D24" s="3"/>
      <c r="E24" s="8">
        <v>173.28</v>
      </c>
    </row>
    <row r="25" spans="1:7" x14ac:dyDescent="0.25">
      <c r="A25" s="7" t="s">
        <v>31</v>
      </c>
      <c r="B25" s="9" t="s">
        <v>32</v>
      </c>
      <c r="C25" s="3" t="s">
        <v>33</v>
      </c>
      <c r="D25" s="3"/>
      <c r="E25" s="8">
        <v>857.23</v>
      </c>
    </row>
    <row r="26" spans="1:7" x14ac:dyDescent="0.25">
      <c r="A26" s="21" t="s">
        <v>50</v>
      </c>
      <c r="B26" s="23" t="s">
        <v>51</v>
      </c>
      <c r="C26" s="3" t="s">
        <v>52</v>
      </c>
      <c r="D26" s="24">
        <v>8</v>
      </c>
      <c r="E26" s="8">
        <f>D26*197.1</f>
        <v>1576.8</v>
      </c>
    </row>
    <row r="27" spans="1:7" s="14" customFormat="1" x14ac:dyDescent="0.25">
      <c r="A27" s="10" t="s">
        <v>25</v>
      </c>
      <c r="B27" s="11"/>
      <c r="C27" s="12"/>
      <c r="D27" s="12"/>
      <c r="E27" s="13">
        <f>SUM(E22:E26)</f>
        <v>32914.899999999994</v>
      </c>
    </row>
    <row r="29" spans="1:7" ht="41.25" customHeight="1" x14ac:dyDescent="0.25">
      <c r="A29" s="67" t="s">
        <v>53</v>
      </c>
      <c r="B29" s="67"/>
      <c r="C29" s="67"/>
      <c r="D29" s="67"/>
      <c r="E29" s="67"/>
    </row>
    <row r="30" spans="1:7" ht="37.5" customHeight="1" x14ac:dyDescent="0.25">
      <c r="A30" s="67" t="s">
        <v>21</v>
      </c>
      <c r="B30" s="67"/>
      <c r="C30" s="67"/>
      <c r="D30" s="67"/>
      <c r="E30" s="67"/>
    </row>
    <row r="31" spans="1:7" x14ac:dyDescent="0.25">
      <c r="A31" s="67" t="s">
        <v>20</v>
      </c>
      <c r="B31" s="67"/>
      <c r="C31" s="67"/>
      <c r="D31" s="67"/>
      <c r="E31" s="67"/>
    </row>
    <row r="32" spans="1:7" ht="32.25" customHeight="1" x14ac:dyDescent="0.25">
      <c r="A32" s="67" t="s">
        <v>34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4" t="s">
        <v>5</v>
      </c>
      <c r="B34" s="74"/>
      <c r="C34" s="74"/>
      <c r="D34" s="74"/>
      <c r="E34" s="74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75" t="s">
        <v>35</v>
      </c>
      <c r="B36" s="75"/>
      <c r="C36" s="75"/>
      <c r="D36" s="75"/>
      <c r="E36" s="75"/>
    </row>
    <row r="37" spans="1:5" x14ac:dyDescent="0.25">
      <c r="B37" s="73" t="s">
        <v>19</v>
      </c>
      <c r="C37" s="73"/>
      <c r="D37" s="73"/>
      <c r="E37" s="6" t="s">
        <v>6</v>
      </c>
    </row>
    <row r="38" spans="1:5" x14ac:dyDescent="0.25">
      <c r="A38" s="26"/>
      <c r="B38" s="26"/>
      <c r="C38" s="26"/>
      <c r="D38" s="26"/>
      <c r="E38" s="26"/>
    </row>
    <row r="39" spans="1:5" x14ac:dyDescent="0.25">
      <c r="A39" s="75" t="s">
        <v>36</v>
      </c>
      <c r="B39" s="75"/>
      <c r="C39" s="75"/>
      <c r="D39" s="75"/>
      <c r="E39" s="75"/>
    </row>
    <row r="40" spans="1:5" x14ac:dyDescent="0.25">
      <c r="B40" s="73" t="s">
        <v>19</v>
      </c>
      <c r="C40" s="73"/>
      <c r="D40" s="73"/>
      <c r="E40" s="6" t="s">
        <v>6</v>
      </c>
    </row>
    <row r="42" spans="1:5" x14ac:dyDescent="0.25">
      <c r="A42" s="2" t="s">
        <v>44</v>
      </c>
    </row>
    <row r="43" spans="1:5" x14ac:dyDescent="0.25">
      <c r="A43" s="14" t="s">
        <v>37</v>
      </c>
    </row>
    <row r="44" spans="1:5" x14ac:dyDescent="0.25">
      <c r="A44" s="2" t="s">
        <v>41</v>
      </c>
      <c r="B44" s="16">
        <v>28125.87</v>
      </c>
    </row>
    <row r="45" spans="1:5" x14ac:dyDescent="0.25">
      <c r="A45" s="17" t="s">
        <v>54</v>
      </c>
      <c r="B45" s="18"/>
    </row>
    <row r="46" spans="1:5" x14ac:dyDescent="0.25">
      <c r="A46" s="2" t="s">
        <v>39</v>
      </c>
      <c r="B46" s="18">
        <v>34690.58</v>
      </c>
    </row>
    <row r="47" spans="1:5" ht="27.6" x14ac:dyDescent="0.25">
      <c r="A47" s="25" t="s">
        <v>40</v>
      </c>
      <c r="B47" s="19">
        <f>E27</f>
        <v>32914.899999999994</v>
      </c>
    </row>
    <row r="48" spans="1:5" x14ac:dyDescent="0.25">
      <c r="A48" s="14" t="s">
        <v>38</v>
      </c>
      <c r="B48" s="20">
        <f>B44+B46-B47</f>
        <v>29901.550000000003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Normal="100" zoomScaleSheetLayoutView="100" workbookViewId="0">
      <selection activeCell="B26" sqref="B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2" t="s">
        <v>11</v>
      </c>
      <c r="B1" s="62"/>
      <c r="C1" s="62"/>
      <c r="D1" s="62"/>
      <c r="E1" s="62"/>
    </row>
    <row r="2" spans="1:5" ht="36.75" customHeight="1" x14ac:dyDescent="0.3">
      <c r="A2" s="63" t="s">
        <v>12</v>
      </c>
      <c r="B2" s="64"/>
      <c r="C2" s="64"/>
      <c r="D2" s="64"/>
      <c r="E2" s="64"/>
    </row>
    <row r="3" spans="1:5" x14ac:dyDescent="0.25">
      <c r="A3" s="77" t="s">
        <v>56</v>
      </c>
      <c r="B3" s="77"/>
      <c r="C3" s="77"/>
      <c r="D3" s="77"/>
      <c r="E3" s="77"/>
    </row>
    <row r="4" spans="1:5" s="1" customFormat="1" ht="15.6" x14ac:dyDescent="0.3">
      <c r="A4" s="35" t="s">
        <v>13</v>
      </c>
      <c r="B4" s="4"/>
      <c r="C4" s="4"/>
      <c r="D4" s="4"/>
      <c r="E4" s="36" t="s">
        <v>57</v>
      </c>
    </row>
    <row r="5" spans="1:5" x14ac:dyDescent="0.25">
      <c r="A5" s="30"/>
      <c r="B5" s="4"/>
      <c r="C5" s="4"/>
      <c r="D5" s="4"/>
      <c r="E5" s="4"/>
    </row>
    <row r="6" spans="1:5" ht="20.25" customHeight="1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61" t="s">
        <v>26</v>
      </c>
      <c r="B7" s="61"/>
      <c r="C7" s="61"/>
      <c r="D7" s="61"/>
      <c r="E7" s="61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7" t="s">
        <v>27</v>
      </c>
      <c r="B9" s="67"/>
      <c r="C9" s="67"/>
      <c r="D9" s="67"/>
      <c r="E9" s="67"/>
    </row>
    <row r="10" spans="1:5" ht="28.5" customHeight="1" x14ac:dyDescent="0.25">
      <c r="A10" s="70" t="s">
        <v>14</v>
      </c>
      <c r="B10" s="71"/>
      <c r="C10" s="71"/>
      <c r="D10" s="71"/>
      <c r="E10" s="71"/>
    </row>
    <row r="11" spans="1:5" ht="28.5" customHeight="1" x14ac:dyDescent="0.25">
      <c r="A11" s="67" t="s">
        <v>28</v>
      </c>
      <c r="B11" s="67"/>
      <c r="C11" s="67"/>
      <c r="D11" s="67"/>
      <c r="E11" s="67"/>
    </row>
    <row r="12" spans="1:5" ht="20.25" customHeight="1" x14ac:dyDescent="0.25">
      <c r="A12" s="69" t="s">
        <v>15</v>
      </c>
      <c r="B12" s="72"/>
      <c r="C12" s="72"/>
      <c r="D12" s="72"/>
      <c r="E12" s="72"/>
    </row>
    <row r="13" spans="1:5" x14ac:dyDescent="0.25">
      <c r="A13" s="67" t="s">
        <v>22</v>
      </c>
      <c r="B13" s="67"/>
      <c r="C13" s="67"/>
      <c r="D13" s="67"/>
      <c r="E13" s="67"/>
    </row>
    <row r="14" spans="1:5" ht="18.75" customHeight="1" x14ac:dyDescent="0.25">
      <c r="A14" s="69" t="s">
        <v>2</v>
      </c>
      <c r="B14" s="72"/>
      <c r="C14" s="72"/>
      <c r="D14" s="72"/>
      <c r="E14" s="72"/>
    </row>
    <row r="15" spans="1:5" x14ac:dyDescent="0.25">
      <c r="A15" s="67" t="s">
        <v>23</v>
      </c>
      <c r="B15" s="67"/>
      <c r="C15" s="67"/>
      <c r="D15" s="67"/>
      <c r="E15" s="67"/>
    </row>
    <row r="16" spans="1:5" ht="17.25" customHeight="1" x14ac:dyDescent="0.25">
      <c r="A16" s="69" t="s">
        <v>16</v>
      </c>
      <c r="B16" s="72"/>
      <c r="C16" s="72"/>
      <c r="D16" s="72"/>
      <c r="E16" s="72"/>
    </row>
    <row r="17" spans="1:7" ht="30" customHeight="1" x14ac:dyDescent="0.25">
      <c r="A17" s="67" t="s">
        <v>17</v>
      </c>
      <c r="B17" s="67"/>
      <c r="C17" s="67"/>
      <c r="D17" s="67"/>
      <c r="E17" s="67"/>
    </row>
    <row r="18" spans="1:7" ht="61.5" customHeight="1" x14ac:dyDescent="0.25">
      <c r="A18" s="67" t="s">
        <v>29</v>
      </c>
      <c r="B18" s="67"/>
      <c r="C18" s="67"/>
      <c r="D18" s="67"/>
      <c r="E18" s="67"/>
    </row>
    <row r="19" spans="1:7" ht="31.5" customHeight="1" x14ac:dyDescent="0.25">
      <c r="A19" s="68" t="s">
        <v>30</v>
      </c>
      <c r="B19" s="68"/>
      <c r="C19" s="68"/>
      <c r="D19" s="68"/>
      <c r="E19" s="68"/>
    </row>
    <row r="20" spans="1:7" x14ac:dyDescent="0.25">
      <c r="A20" s="68"/>
      <c r="B20" s="68"/>
      <c r="C20" s="68"/>
      <c r="D20" s="68"/>
      <c r="E20" s="68"/>
      <c r="F20" s="2">
        <v>717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2" t="s">
        <v>45</v>
      </c>
      <c r="B22" s="9" t="s">
        <v>42</v>
      </c>
      <c r="C22" s="3" t="s">
        <v>4</v>
      </c>
      <c r="D22" s="3">
        <f>10.79</f>
        <v>10.79</v>
      </c>
      <c r="E22" s="8">
        <f>D22*F20*G20</f>
        <v>23209.289999999997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3.3</v>
      </c>
      <c r="E23" s="8">
        <f>D23*F20*G20</f>
        <v>7098.2999999999993</v>
      </c>
    </row>
    <row r="24" spans="1:7" ht="69" x14ac:dyDescent="0.25">
      <c r="A24" s="7" t="s">
        <v>55</v>
      </c>
      <c r="B24" s="9" t="s">
        <v>98</v>
      </c>
      <c r="C24" s="3" t="s">
        <v>4</v>
      </c>
      <c r="D24" s="3"/>
      <c r="E24" s="8">
        <f>790.76*3</f>
        <v>2372.2799999999997</v>
      </c>
    </row>
    <row r="25" spans="1:7" x14ac:dyDescent="0.25">
      <c r="A25" s="7" t="s">
        <v>31</v>
      </c>
      <c r="B25" s="9" t="s">
        <v>98</v>
      </c>
      <c r="C25" s="3" t="s">
        <v>33</v>
      </c>
      <c r="D25" s="3"/>
      <c r="E25" s="8">
        <v>411.7</v>
      </c>
    </row>
    <row r="26" spans="1:7" ht="27.6" x14ac:dyDescent="0.25">
      <c r="A26" s="37" t="s">
        <v>58</v>
      </c>
      <c r="B26" s="23" t="s">
        <v>59</v>
      </c>
      <c r="C26" s="3" t="s">
        <v>52</v>
      </c>
      <c r="D26" s="24">
        <v>4</v>
      </c>
      <c r="E26" s="8">
        <f>D26*197.1</f>
        <v>788.4</v>
      </c>
    </row>
    <row r="27" spans="1:7" s="14" customFormat="1" x14ac:dyDescent="0.25">
      <c r="A27" s="10" t="s">
        <v>25</v>
      </c>
      <c r="B27" s="11"/>
      <c r="C27" s="12"/>
      <c r="D27" s="12"/>
      <c r="E27" s="13">
        <f>SUM(E22:E26)</f>
        <v>33879.969999999994</v>
      </c>
    </row>
    <row r="29" spans="1:7" ht="41.25" customHeight="1" x14ac:dyDescent="0.25">
      <c r="A29" s="76" t="s">
        <v>60</v>
      </c>
      <c r="B29" s="76"/>
      <c r="C29" s="76"/>
      <c r="D29" s="76"/>
      <c r="E29" s="76"/>
    </row>
    <row r="30" spans="1:7" ht="37.5" customHeight="1" x14ac:dyDescent="0.25">
      <c r="A30" s="67" t="s">
        <v>21</v>
      </c>
      <c r="B30" s="67"/>
      <c r="C30" s="67"/>
      <c r="D30" s="67"/>
      <c r="E30" s="67"/>
    </row>
    <row r="31" spans="1:7" x14ac:dyDescent="0.25">
      <c r="A31" s="67" t="s">
        <v>20</v>
      </c>
      <c r="B31" s="67"/>
      <c r="C31" s="67"/>
      <c r="D31" s="67"/>
      <c r="E31" s="67"/>
    </row>
    <row r="32" spans="1:7" ht="32.25" customHeight="1" x14ac:dyDescent="0.25">
      <c r="A32" s="67" t="s">
        <v>34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4" t="s">
        <v>5</v>
      </c>
      <c r="B34" s="74"/>
      <c r="C34" s="74"/>
      <c r="D34" s="74"/>
      <c r="E34" s="74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75" t="s">
        <v>35</v>
      </c>
      <c r="B36" s="75"/>
      <c r="C36" s="75"/>
      <c r="D36" s="75"/>
      <c r="E36" s="75"/>
    </row>
    <row r="37" spans="1:5" x14ac:dyDescent="0.25">
      <c r="B37" s="73" t="s">
        <v>19</v>
      </c>
      <c r="C37" s="73"/>
      <c r="D37" s="73"/>
      <c r="E37" s="6" t="s">
        <v>6</v>
      </c>
    </row>
    <row r="38" spans="1:5" x14ac:dyDescent="0.25">
      <c r="A38" s="29"/>
      <c r="B38" s="29"/>
      <c r="C38" s="29"/>
      <c r="D38" s="29"/>
      <c r="E38" s="29"/>
    </row>
    <row r="39" spans="1:5" x14ac:dyDescent="0.25">
      <c r="A39" s="75" t="s">
        <v>36</v>
      </c>
      <c r="B39" s="75"/>
      <c r="C39" s="75"/>
      <c r="D39" s="75"/>
      <c r="E39" s="75"/>
    </row>
    <row r="40" spans="1:5" x14ac:dyDescent="0.25">
      <c r="B40" s="73" t="s">
        <v>19</v>
      </c>
      <c r="C40" s="73"/>
      <c r="D40" s="73"/>
      <c r="E40" s="6" t="s">
        <v>6</v>
      </c>
    </row>
    <row r="42" spans="1:5" x14ac:dyDescent="0.25">
      <c r="A42" s="2" t="s">
        <v>44</v>
      </c>
    </row>
    <row r="43" spans="1:5" x14ac:dyDescent="0.25">
      <c r="A43" s="14" t="s">
        <v>37</v>
      </c>
    </row>
    <row r="44" spans="1:5" x14ac:dyDescent="0.25">
      <c r="A44" s="2" t="s">
        <v>41</v>
      </c>
      <c r="B44" s="16">
        <f>'1кв'!B48</f>
        <v>29901.550000000003</v>
      </c>
    </row>
    <row r="45" spans="1:5" x14ac:dyDescent="0.25">
      <c r="A45" s="17" t="s">
        <v>61</v>
      </c>
      <c r="B45" s="18"/>
    </row>
    <row r="46" spans="1:5" x14ac:dyDescent="0.25">
      <c r="A46" s="2" t="s">
        <v>39</v>
      </c>
      <c r="B46" s="18">
        <v>32430.61</v>
      </c>
    </row>
    <row r="47" spans="1:5" ht="27.6" x14ac:dyDescent="0.25">
      <c r="A47" s="28" t="s">
        <v>40</v>
      </c>
      <c r="B47" s="19">
        <f>E27</f>
        <v>33879.969999999994</v>
      </c>
    </row>
    <row r="48" spans="1:5" x14ac:dyDescent="0.25">
      <c r="A48" s="14" t="s">
        <v>38</v>
      </c>
      <c r="B48" s="20">
        <f>B44+B46-B47</f>
        <v>28452.19000000001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9" zoomScaleNormal="100" zoomScaleSheetLayoutView="100" workbookViewId="0">
      <selection activeCell="E28" sqref="E28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2" t="s">
        <v>11</v>
      </c>
      <c r="B1" s="62"/>
      <c r="C1" s="62"/>
      <c r="D1" s="62"/>
      <c r="E1" s="62"/>
    </row>
    <row r="2" spans="1:5" ht="36.75" customHeight="1" x14ac:dyDescent="0.3">
      <c r="A2" s="63" t="s">
        <v>12</v>
      </c>
      <c r="B2" s="64"/>
      <c r="C2" s="64"/>
      <c r="D2" s="64"/>
      <c r="E2" s="64"/>
    </row>
    <row r="3" spans="1:5" x14ac:dyDescent="0.25">
      <c r="A3" s="77" t="s">
        <v>63</v>
      </c>
      <c r="B3" s="77"/>
      <c r="C3" s="77"/>
      <c r="D3" s="77"/>
      <c r="E3" s="77"/>
    </row>
    <row r="4" spans="1:5" s="1" customFormat="1" ht="15.6" x14ac:dyDescent="0.3">
      <c r="A4" s="35" t="s">
        <v>13</v>
      </c>
      <c r="B4" s="4"/>
      <c r="C4" s="4"/>
      <c r="D4" s="4"/>
      <c r="E4" s="36" t="s">
        <v>64</v>
      </c>
    </row>
    <row r="5" spans="1:5" x14ac:dyDescent="0.25">
      <c r="A5" s="34"/>
      <c r="B5" s="4"/>
      <c r="C5" s="4"/>
      <c r="D5" s="4"/>
      <c r="E5" s="4"/>
    </row>
    <row r="6" spans="1:5" ht="20.25" customHeight="1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61" t="s">
        <v>26</v>
      </c>
      <c r="B7" s="61"/>
      <c r="C7" s="61"/>
      <c r="D7" s="61"/>
      <c r="E7" s="61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7" t="s">
        <v>27</v>
      </c>
      <c r="B9" s="67"/>
      <c r="C9" s="67"/>
      <c r="D9" s="67"/>
      <c r="E9" s="67"/>
    </row>
    <row r="10" spans="1:5" ht="28.5" customHeight="1" x14ac:dyDescent="0.25">
      <c r="A10" s="70" t="s">
        <v>14</v>
      </c>
      <c r="B10" s="71"/>
      <c r="C10" s="71"/>
      <c r="D10" s="71"/>
      <c r="E10" s="71"/>
    </row>
    <row r="11" spans="1:5" ht="28.5" customHeight="1" x14ac:dyDescent="0.25">
      <c r="A11" s="67" t="s">
        <v>28</v>
      </c>
      <c r="B11" s="67"/>
      <c r="C11" s="67"/>
      <c r="D11" s="67"/>
      <c r="E11" s="67"/>
    </row>
    <row r="12" spans="1:5" ht="20.25" customHeight="1" x14ac:dyDescent="0.25">
      <c r="A12" s="69" t="s">
        <v>15</v>
      </c>
      <c r="B12" s="72"/>
      <c r="C12" s="72"/>
      <c r="D12" s="72"/>
      <c r="E12" s="72"/>
    </row>
    <row r="13" spans="1:5" x14ac:dyDescent="0.25">
      <c r="A13" s="67" t="s">
        <v>22</v>
      </c>
      <c r="B13" s="67"/>
      <c r="C13" s="67"/>
      <c r="D13" s="67"/>
      <c r="E13" s="67"/>
    </row>
    <row r="14" spans="1:5" ht="18.75" customHeight="1" x14ac:dyDescent="0.25">
      <c r="A14" s="69" t="s">
        <v>2</v>
      </c>
      <c r="B14" s="72"/>
      <c r="C14" s="72"/>
      <c r="D14" s="72"/>
      <c r="E14" s="72"/>
    </row>
    <row r="15" spans="1:5" x14ac:dyDescent="0.25">
      <c r="A15" s="67" t="s">
        <v>23</v>
      </c>
      <c r="B15" s="67"/>
      <c r="C15" s="67"/>
      <c r="D15" s="67"/>
      <c r="E15" s="67"/>
    </row>
    <row r="16" spans="1:5" ht="17.25" customHeight="1" x14ac:dyDescent="0.25">
      <c r="A16" s="69" t="s">
        <v>16</v>
      </c>
      <c r="B16" s="72"/>
      <c r="C16" s="72"/>
      <c r="D16" s="72"/>
      <c r="E16" s="72"/>
    </row>
    <row r="17" spans="1:7" ht="30" customHeight="1" x14ac:dyDescent="0.25">
      <c r="A17" s="67" t="s">
        <v>17</v>
      </c>
      <c r="B17" s="67"/>
      <c r="C17" s="67"/>
      <c r="D17" s="67"/>
      <c r="E17" s="67"/>
    </row>
    <row r="18" spans="1:7" ht="61.5" customHeight="1" x14ac:dyDescent="0.25">
      <c r="A18" s="67" t="s">
        <v>29</v>
      </c>
      <c r="B18" s="67"/>
      <c r="C18" s="67"/>
      <c r="D18" s="67"/>
      <c r="E18" s="67"/>
    </row>
    <row r="19" spans="1:7" ht="31.5" customHeight="1" x14ac:dyDescent="0.25">
      <c r="A19" s="68" t="s">
        <v>30</v>
      </c>
      <c r="B19" s="68"/>
      <c r="C19" s="68"/>
      <c r="D19" s="68"/>
      <c r="E19" s="68"/>
    </row>
    <row r="20" spans="1:7" x14ac:dyDescent="0.25">
      <c r="A20" s="68"/>
      <c r="B20" s="68"/>
      <c r="C20" s="68"/>
      <c r="D20" s="68"/>
      <c r="E20" s="68"/>
      <c r="F20" s="2">
        <v>717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2" t="s">
        <v>45</v>
      </c>
      <c r="B22" s="9" t="s">
        <v>42</v>
      </c>
      <c r="C22" s="3" t="s">
        <v>4</v>
      </c>
      <c r="D22" s="3">
        <v>11.38</v>
      </c>
      <c r="E22" s="8">
        <f>D22*F20*G20</f>
        <v>24478.380000000005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3.43</v>
      </c>
      <c r="E23" s="8">
        <f>D23*F20*G20</f>
        <v>7377.93</v>
      </c>
    </row>
    <row r="24" spans="1:7" ht="69" x14ac:dyDescent="0.25">
      <c r="A24" s="7" t="s">
        <v>55</v>
      </c>
      <c r="B24" s="9" t="s">
        <v>62</v>
      </c>
      <c r="C24" s="3" t="s">
        <v>4</v>
      </c>
      <c r="D24" s="3"/>
      <c r="E24" s="8">
        <f>790.76*3</f>
        <v>2372.2799999999997</v>
      </c>
    </row>
    <row r="25" spans="1:7" x14ac:dyDescent="0.25">
      <c r="A25" s="7" t="s">
        <v>31</v>
      </c>
      <c r="B25" s="9" t="s">
        <v>62</v>
      </c>
      <c r="C25" s="3" t="s">
        <v>33</v>
      </c>
      <c r="D25" s="3"/>
      <c r="E25" s="8">
        <v>284.43</v>
      </c>
    </row>
    <row r="26" spans="1:7" ht="27.6" x14ac:dyDescent="0.25">
      <c r="A26" s="37" t="s">
        <v>72</v>
      </c>
      <c r="B26" s="41" t="s">
        <v>68</v>
      </c>
      <c r="C26" s="3" t="s">
        <v>33</v>
      </c>
      <c r="D26" s="41"/>
      <c r="E26" s="8">
        <v>2469.5</v>
      </c>
    </row>
    <row r="27" spans="1:7" x14ac:dyDescent="0.25">
      <c r="A27" s="37" t="s">
        <v>65</v>
      </c>
      <c r="B27" s="41" t="s">
        <v>68</v>
      </c>
      <c r="C27" s="3" t="s">
        <v>52</v>
      </c>
      <c r="D27" s="41">
        <v>1.5</v>
      </c>
      <c r="E27" s="8">
        <f t="shared" ref="E27:E28" si="0">D27*206.95</f>
        <v>310.42499999999995</v>
      </c>
    </row>
    <row r="28" spans="1:7" x14ac:dyDescent="0.25">
      <c r="A28" s="37" t="s">
        <v>66</v>
      </c>
      <c r="B28" s="41" t="s">
        <v>69</v>
      </c>
      <c r="C28" s="3" t="s">
        <v>52</v>
      </c>
      <c r="D28" s="42">
        <v>5</v>
      </c>
      <c r="E28" s="8">
        <f t="shared" si="0"/>
        <v>1034.75</v>
      </c>
    </row>
    <row r="29" spans="1:7" ht="27.6" x14ac:dyDescent="0.25">
      <c r="A29" s="37" t="s">
        <v>67</v>
      </c>
      <c r="B29" s="41" t="s">
        <v>70</v>
      </c>
      <c r="C29" s="3" t="s">
        <v>52</v>
      </c>
      <c r="D29" s="41"/>
      <c r="E29" s="8">
        <v>3446.17</v>
      </c>
    </row>
    <row r="30" spans="1:7" s="14" customFormat="1" x14ac:dyDescent="0.25">
      <c r="A30" s="10" t="s">
        <v>25</v>
      </c>
      <c r="B30" s="11"/>
      <c r="C30" s="12"/>
      <c r="D30" s="12"/>
      <c r="E30" s="13">
        <f>SUM(E22:E29)</f>
        <v>41773.865000000005</v>
      </c>
    </row>
    <row r="32" spans="1:7" ht="41.25" customHeight="1" x14ac:dyDescent="0.25">
      <c r="A32" s="76" t="s">
        <v>73</v>
      </c>
      <c r="B32" s="76"/>
      <c r="C32" s="76"/>
      <c r="D32" s="76"/>
      <c r="E32" s="76"/>
    </row>
    <row r="33" spans="1:5" ht="37.5" customHeight="1" x14ac:dyDescent="0.25">
      <c r="A33" s="67" t="s">
        <v>21</v>
      </c>
      <c r="B33" s="67"/>
      <c r="C33" s="67"/>
      <c r="D33" s="67"/>
      <c r="E33" s="67"/>
    </row>
    <row r="34" spans="1:5" x14ac:dyDescent="0.25">
      <c r="A34" s="67" t="s">
        <v>20</v>
      </c>
      <c r="B34" s="67"/>
      <c r="C34" s="67"/>
      <c r="D34" s="67"/>
      <c r="E34" s="67"/>
    </row>
    <row r="35" spans="1:5" ht="32.25" customHeight="1" x14ac:dyDescent="0.25">
      <c r="A35" s="67" t="s">
        <v>34</v>
      </c>
      <c r="B35" s="67"/>
      <c r="C35" s="67"/>
      <c r="D35" s="67"/>
      <c r="E35" s="67"/>
    </row>
    <row r="36" spans="1:5" x14ac:dyDescent="0.25">
      <c r="A36" s="67" t="s">
        <v>18</v>
      </c>
      <c r="B36" s="67"/>
      <c r="C36" s="67"/>
      <c r="D36" s="67"/>
      <c r="E36" s="67"/>
    </row>
    <row r="37" spans="1:5" x14ac:dyDescent="0.25">
      <c r="A37" s="74" t="s">
        <v>5</v>
      </c>
      <c r="B37" s="74"/>
      <c r="C37" s="74"/>
      <c r="D37" s="74"/>
      <c r="E37" s="74"/>
    </row>
    <row r="38" spans="1:5" x14ac:dyDescent="0.25">
      <c r="A38" s="67" t="s">
        <v>18</v>
      </c>
      <c r="B38" s="67"/>
      <c r="C38" s="67"/>
      <c r="D38" s="67"/>
      <c r="E38" s="67"/>
    </row>
    <row r="39" spans="1:5" x14ac:dyDescent="0.25">
      <c r="A39" s="75" t="s">
        <v>35</v>
      </c>
      <c r="B39" s="75"/>
      <c r="C39" s="75"/>
      <c r="D39" s="75"/>
      <c r="E39" s="75"/>
    </row>
    <row r="40" spans="1:5" x14ac:dyDescent="0.25">
      <c r="B40" s="73" t="s">
        <v>19</v>
      </c>
      <c r="C40" s="73"/>
      <c r="D40" s="73"/>
      <c r="E40" s="6" t="s">
        <v>6</v>
      </c>
    </row>
    <row r="41" spans="1:5" x14ac:dyDescent="0.25">
      <c r="A41" s="33"/>
      <c r="B41" s="33"/>
      <c r="C41" s="33"/>
      <c r="D41" s="33"/>
      <c r="E41" s="33"/>
    </row>
    <row r="42" spans="1:5" x14ac:dyDescent="0.25">
      <c r="A42" s="75" t="s">
        <v>36</v>
      </c>
      <c r="B42" s="75"/>
      <c r="C42" s="75"/>
      <c r="D42" s="75"/>
      <c r="E42" s="75"/>
    </row>
    <row r="43" spans="1:5" x14ac:dyDescent="0.25">
      <c r="B43" s="73" t="s">
        <v>19</v>
      </c>
      <c r="C43" s="73"/>
      <c r="D43" s="73"/>
      <c r="E43" s="6" t="s">
        <v>6</v>
      </c>
    </row>
    <row r="45" spans="1:5" x14ac:dyDescent="0.25">
      <c r="A45" s="2" t="s">
        <v>44</v>
      </c>
    </row>
    <row r="46" spans="1:5" x14ac:dyDescent="0.25">
      <c r="A46" s="14" t="s">
        <v>37</v>
      </c>
    </row>
    <row r="47" spans="1:5" x14ac:dyDescent="0.25">
      <c r="A47" s="2" t="s">
        <v>41</v>
      </c>
      <c r="B47" s="16">
        <f>'2кв'!B48</f>
        <v>28452.19000000001</v>
      </c>
    </row>
    <row r="48" spans="1:5" x14ac:dyDescent="0.25">
      <c r="A48" s="17" t="s">
        <v>71</v>
      </c>
      <c r="B48" s="18"/>
    </row>
    <row r="49" spans="1:2" x14ac:dyDescent="0.25">
      <c r="A49" s="2" t="s">
        <v>39</v>
      </c>
      <c r="B49" s="18">
        <v>42671.44</v>
      </c>
    </row>
    <row r="50" spans="1:2" ht="27.6" x14ac:dyDescent="0.25">
      <c r="A50" s="32" t="s">
        <v>40</v>
      </c>
      <c r="B50" s="19">
        <f>E30</f>
        <v>41773.865000000005</v>
      </c>
    </row>
    <row r="51" spans="1:2" x14ac:dyDescent="0.25">
      <c r="A51" s="14" t="s">
        <v>38</v>
      </c>
      <c r="B51" s="20">
        <f>B47+B49-B50</f>
        <v>29349.764999999999</v>
      </c>
    </row>
  </sheetData>
  <mergeCells count="29">
    <mergeCell ref="A38:E38"/>
    <mergeCell ref="A39:E39"/>
    <mergeCell ref="B40:D40"/>
    <mergeCell ref="A42:E42"/>
    <mergeCell ref="B43:D43"/>
    <mergeCell ref="A37:E37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6:E36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view="pageBreakPreview" topLeftCell="A37" zoomScaleNormal="100" zoomScaleSheetLayoutView="100" workbookViewId="0">
      <selection activeCell="C46" sqref="C4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16384" width="9.109375" style="2"/>
  </cols>
  <sheetData>
    <row r="1" spans="1:5" ht="15.6" x14ac:dyDescent="0.25">
      <c r="A1" s="62" t="s">
        <v>11</v>
      </c>
      <c r="B1" s="62"/>
      <c r="C1" s="62"/>
      <c r="D1" s="62"/>
      <c r="E1" s="62"/>
    </row>
    <row r="2" spans="1:5" ht="36.75" customHeight="1" x14ac:dyDescent="0.3">
      <c r="A2" s="63" t="s">
        <v>12</v>
      </c>
      <c r="B2" s="64"/>
      <c r="C2" s="64"/>
      <c r="D2" s="64"/>
      <c r="E2" s="64"/>
    </row>
    <row r="3" spans="1:5" x14ac:dyDescent="0.25">
      <c r="A3" s="77" t="s">
        <v>74</v>
      </c>
      <c r="B3" s="77"/>
      <c r="C3" s="77"/>
      <c r="D3" s="77"/>
      <c r="E3" s="77"/>
    </row>
    <row r="4" spans="1:5" s="1" customFormat="1" ht="15.6" x14ac:dyDescent="0.3">
      <c r="A4" s="35" t="s">
        <v>13</v>
      </c>
      <c r="B4" s="4"/>
      <c r="C4" s="4"/>
      <c r="D4" s="4"/>
      <c r="E4" s="35" t="s">
        <v>75</v>
      </c>
    </row>
    <row r="5" spans="1:5" x14ac:dyDescent="0.25">
      <c r="A5" s="40"/>
      <c r="B5" s="4"/>
      <c r="C5" s="4"/>
      <c r="D5" s="4"/>
      <c r="E5" s="4"/>
    </row>
    <row r="6" spans="1:5" ht="20.25" customHeight="1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61" t="s">
        <v>26</v>
      </c>
      <c r="B7" s="61"/>
      <c r="C7" s="61"/>
      <c r="D7" s="61"/>
      <c r="E7" s="61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67" t="s">
        <v>27</v>
      </c>
      <c r="B9" s="67"/>
      <c r="C9" s="67"/>
      <c r="D9" s="67"/>
      <c r="E9" s="67"/>
    </row>
    <row r="10" spans="1:5" ht="28.5" customHeight="1" x14ac:dyDescent="0.25">
      <c r="A10" s="70" t="s">
        <v>14</v>
      </c>
      <c r="B10" s="71"/>
      <c r="C10" s="71"/>
      <c r="D10" s="71"/>
      <c r="E10" s="71"/>
    </row>
    <row r="11" spans="1:5" ht="28.5" customHeight="1" x14ac:dyDescent="0.25">
      <c r="A11" s="67" t="s">
        <v>28</v>
      </c>
      <c r="B11" s="67"/>
      <c r="C11" s="67"/>
      <c r="D11" s="67"/>
      <c r="E11" s="67"/>
    </row>
    <row r="12" spans="1:5" ht="20.25" customHeight="1" x14ac:dyDescent="0.25">
      <c r="A12" s="69" t="s">
        <v>15</v>
      </c>
      <c r="B12" s="72"/>
      <c r="C12" s="72"/>
      <c r="D12" s="72"/>
      <c r="E12" s="72"/>
    </row>
    <row r="13" spans="1:5" x14ac:dyDescent="0.25">
      <c r="A13" s="67" t="s">
        <v>22</v>
      </c>
      <c r="B13" s="67"/>
      <c r="C13" s="67"/>
      <c r="D13" s="67"/>
      <c r="E13" s="67"/>
    </row>
    <row r="14" spans="1:5" ht="18.75" customHeight="1" x14ac:dyDescent="0.25">
      <c r="A14" s="69" t="s">
        <v>2</v>
      </c>
      <c r="B14" s="72"/>
      <c r="C14" s="72"/>
      <c r="D14" s="72"/>
      <c r="E14" s="72"/>
    </row>
    <row r="15" spans="1:5" x14ac:dyDescent="0.25">
      <c r="A15" s="67" t="s">
        <v>23</v>
      </c>
      <c r="B15" s="67"/>
      <c r="C15" s="67"/>
      <c r="D15" s="67"/>
      <c r="E15" s="67"/>
    </row>
    <row r="16" spans="1:5" ht="17.25" customHeight="1" x14ac:dyDescent="0.25">
      <c r="A16" s="69" t="s">
        <v>16</v>
      </c>
      <c r="B16" s="72"/>
      <c r="C16" s="72"/>
      <c r="D16" s="72"/>
      <c r="E16" s="72"/>
    </row>
    <row r="17" spans="1:7" ht="30" customHeight="1" x14ac:dyDescent="0.25">
      <c r="A17" s="67" t="s">
        <v>17</v>
      </c>
      <c r="B17" s="67"/>
      <c r="C17" s="67"/>
      <c r="D17" s="67"/>
      <c r="E17" s="67"/>
    </row>
    <row r="18" spans="1:7" ht="61.5" customHeight="1" x14ac:dyDescent="0.25">
      <c r="A18" s="67" t="s">
        <v>29</v>
      </c>
      <c r="B18" s="67"/>
      <c r="C18" s="67"/>
      <c r="D18" s="67"/>
      <c r="E18" s="67"/>
    </row>
    <row r="19" spans="1:7" ht="31.5" customHeight="1" x14ac:dyDescent="0.25">
      <c r="A19" s="68" t="s">
        <v>30</v>
      </c>
      <c r="B19" s="68"/>
      <c r="C19" s="68"/>
      <c r="D19" s="68"/>
      <c r="E19" s="68"/>
    </row>
    <row r="20" spans="1:7" x14ac:dyDescent="0.25">
      <c r="A20" s="68"/>
      <c r="B20" s="68"/>
      <c r="C20" s="68"/>
      <c r="D20" s="68"/>
      <c r="E20" s="68"/>
      <c r="F20" s="2">
        <v>717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3">
      <c r="A22" s="22" t="s">
        <v>45</v>
      </c>
      <c r="B22" s="9" t="s">
        <v>42</v>
      </c>
      <c r="C22" s="3" t="s">
        <v>4</v>
      </c>
      <c r="D22" s="3">
        <v>11.38</v>
      </c>
      <c r="E22" s="8">
        <f>D22*F20*G20</f>
        <v>24478.380000000005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3.43</v>
      </c>
      <c r="E23" s="8">
        <f>D23*F20*G20</f>
        <v>7377.93</v>
      </c>
    </row>
    <row r="24" spans="1:7" ht="69" x14ac:dyDescent="0.25">
      <c r="A24" s="7" t="s">
        <v>55</v>
      </c>
      <c r="B24" s="9" t="s">
        <v>76</v>
      </c>
      <c r="C24" s="3" t="s">
        <v>4</v>
      </c>
      <c r="D24" s="3"/>
      <c r="E24" s="8">
        <f>790.76*3</f>
        <v>2372.2799999999997</v>
      </c>
    </row>
    <row r="25" spans="1:7" x14ac:dyDescent="0.25">
      <c r="A25" s="7" t="s">
        <v>31</v>
      </c>
      <c r="B25" s="9" t="s">
        <v>76</v>
      </c>
      <c r="C25" s="3" t="s">
        <v>33</v>
      </c>
      <c r="D25" s="3"/>
      <c r="E25" s="8">
        <v>0</v>
      </c>
    </row>
    <row r="26" spans="1:7" s="14" customFormat="1" x14ac:dyDescent="0.25">
      <c r="A26" s="10" t="s">
        <v>25</v>
      </c>
      <c r="B26" s="11"/>
      <c r="C26" s="12"/>
      <c r="D26" s="12"/>
      <c r="E26" s="13">
        <f>SUM(E22:E25)</f>
        <v>34228.590000000004</v>
      </c>
    </row>
    <row r="28" spans="1:7" ht="41.25" customHeight="1" x14ac:dyDescent="0.25">
      <c r="A28" s="76" t="s">
        <v>100</v>
      </c>
      <c r="B28" s="76"/>
      <c r="C28" s="76"/>
      <c r="D28" s="76"/>
      <c r="E28" s="76"/>
    </row>
    <row r="29" spans="1:7" ht="37.5" customHeight="1" x14ac:dyDescent="0.25">
      <c r="A29" s="67" t="s">
        <v>21</v>
      </c>
      <c r="B29" s="67"/>
      <c r="C29" s="67"/>
      <c r="D29" s="67"/>
      <c r="E29" s="67"/>
    </row>
    <row r="30" spans="1:7" x14ac:dyDescent="0.25">
      <c r="A30" s="67" t="s">
        <v>20</v>
      </c>
      <c r="B30" s="67"/>
      <c r="C30" s="67"/>
      <c r="D30" s="67"/>
      <c r="E30" s="67"/>
    </row>
    <row r="31" spans="1:7" ht="32.25" customHeight="1" x14ac:dyDescent="0.25">
      <c r="A31" s="67" t="s">
        <v>34</v>
      </c>
      <c r="B31" s="67"/>
      <c r="C31" s="67"/>
      <c r="D31" s="67"/>
      <c r="E31" s="67"/>
    </row>
    <row r="32" spans="1:7" x14ac:dyDescent="0.25">
      <c r="A32" s="67" t="s">
        <v>18</v>
      </c>
      <c r="B32" s="67"/>
      <c r="C32" s="67"/>
      <c r="D32" s="67"/>
      <c r="E32" s="67"/>
    </row>
    <row r="33" spans="1:5" x14ac:dyDescent="0.25">
      <c r="A33" s="74" t="s">
        <v>5</v>
      </c>
      <c r="B33" s="74"/>
      <c r="C33" s="74"/>
      <c r="D33" s="74"/>
      <c r="E33" s="74"/>
    </row>
    <row r="34" spans="1:5" x14ac:dyDescent="0.25">
      <c r="A34" s="67" t="s">
        <v>18</v>
      </c>
      <c r="B34" s="67"/>
      <c r="C34" s="67"/>
      <c r="D34" s="67"/>
      <c r="E34" s="67"/>
    </row>
    <row r="35" spans="1:5" x14ac:dyDescent="0.25">
      <c r="A35" s="75" t="s">
        <v>35</v>
      </c>
      <c r="B35" s="75"/>
      <c r="C35" s="75"/>
      <c r="D35" s="75"/>
      <c r="E35" s="75"/>
    </row>
    <row r="36" spans="1:5" x14ac:dyDescent="0.25">
      <c r="B36" s="73" t="s">
        <v>19</v>
      </c>
      <c r="C36" s="73"/>
      <c r="D36" s="73"/>
      <c r="E36" s="6" t="s">
        <v>6</v>
      </c>
    </row>
    <row r="37" spans="1:5" x14ac:dyDescent="0.25">
      <c r="A37" s="39"/>
      <c r="B37" s="39"/>
      <c r="C37" s="39"/>
      <c r="D37" s="39"/>
      <c r="E37" s="39"/>
    </row>
    <row r="38" spans="1:5" x14ac:dyDescent="0.25">
      <c r="A38" s="75" t="s">
        <v>36</v>
      </c>
      <c r="B38" s="75"/>
      <c r="C38" s="75"/>
      <c r="D38" s="75"/>
      <c r="E38" s="75"/>
    </row>
    <row r="39" spans="1:5" x14ac:dyDescent="0.25">
      <c r="B39" s="73" t="s">
        <v>19</v>
      </c>
      <c r="C39" s="73"/>
      <c r="D39" s="73"/>
      <c r="E39" s="6" t="s">
        <v>6</v>
      </c>
    </row>
    <row r="41" spans="1:5" x14ac:dyDescent="0.25">
      <c r="A41" s="2" t="s">
        <v>44</v>
      </c>
    </row>
    <row r="42" spans="1:5" x14ac:dyDescent="0.25">
      <c r="A42" s="14" t="s">
        <v>37</v>
      </c>
    </row>
    <row r="43" spans="1:5" x14ac:dyDescent="0.25">
      <c r="A43" s="2" t="s">
        <v>41</v>
      </c>
      <c r="B43" s="16">
        <f>'3кв'!B51</f>
        <v>29349.764999999999</v>
      </c>
    </row>
    <row r="44" spans="1:5" x14ac:dyDescent="0.25">
      <c r="A44" s="17" t="s">
        <v>77</v>
      </c>
      <c r="B44" s="18"/>
    </row>
    <row r="45" spans="1:5" x14ac:dyDescent="0.25">
      <c r="A45" s="2" t="s">
        <v>39</v>
      </c>
      <c r="B45" s="18">
        <f>36516-795.39</f>
        <v>35720.61</v>
      </c>
    </row>
    <row r="46" spans="1:5" ht="27.6" x14ac:dyDescent="0.25">
      <c r="A46" s="38" t="s">
        <v>40</v>
      </c>
      <c r="B46" s="19">
        <f>E26</f>
        <v>34228.590000000004</v>
      </c>
    </row>
    <row r="47" spans="1:5" x14ac:dyDescent="0.25">
      <c r="A47" s="14" t="s">
        <v>38</v>
      </c>
      <c r="B47" s="20">
        <f>B43+B45-B46</f>
        <v>30841.784999999996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E35"/>
    <mergeCell ref="B36:D36"/>
    <mergeCell ref="A38:E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view="pageBreakPreview" topLeftCell="A13" zoomScaleNormal="100" zoomScaleSheetLayoutView="100" workbookViewId="0">
      <selection activeCell="E22" sqref="E22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79" t="s">
        <v>78</v>
      </c>
      <c r="B1" s="79"/>
      <c r="C1" s="79"/>
      <c r="D1" s="43"/>
    </row>
    <row r="2" spans="1:5" ht="15.6" x14ac:dyDescent="0.3">
      <c r="A2" s="80" t="s">
        <v>79</v>
      </c>
      <c r="B2" s="80"/>
      <c r="C2" s="80"/>
      <c r="D2" s="1"/>
    </row>
    <row r="3" spans="1:5" ht="15.6" x14ac:dyDescent="0.3">
      <c r="A3" s="80" t="s">
        <v>80</v>
      </c>
      <c r="B3" s="80"/>
      <c r="C3" s="80"/>
      <c r="D3" s="1"/>
    </row>
    <row r="4" spans="1:5" ht="15.6" x14ac:dyDescent="0.3">
      <c r="A4" s="79" t="s">
        <v>96</v>
      </c>
      <c r="B4" s="79"/>
      <c r="C4" s="79"/>
      <c r="D4" s="43"/>
    </row>
    <row r="5" spans="1:5" ht="15.6" x14ac:dyDescent="0.3">
      <c r="A5" s="78"/>
      <c r="B5" s="78"/>
      <c r="C5" s="78"/>
      <c r="D5" s="1"/>
    </row>
    <row r="6" spans="1:5" ht="15.6" x14ac:dyDescent="0.3">
      <c r="A6" s="1"/>
      <c r="B6" s="44" t="s">
        <v>81</v>
      </c>
      <c r="C6" s="45">
        <f>'1кв'!B44</f>
        <v>28125.87</v>
      </c>
      <c r="D6" s="46"/>
    </row>
    <row r="7" spans="1:5" ht="15.6" x14ac:dyDescent="0.3">
      <c r="A7" s="1"/>
      <c r="B7" s="44" t="s">
        <v>97</v>
      </c>
      <c r="C7" s="45"/>
      <c r="D7" s="46"/>
    </row>
    <row r="8" spans="1:5" ht="15.6" x14ac:dyDescent="0.3">
      <c r="A8" s="47" t="s">
        <v>82</v>
      </c>
      <c r="B8" s="44" t="s">
        <v>83</v>
      </c>
      <c r="C8" s="48">
        <f>'1кв'!B46+'2кв'!B46+'3кв'!B49+'4кв'!B45</f>
        <v>145513.24</v>
      </c>
      <c r="D8" s="49"/>
    </row>
    <row r="9" spans="1:5" ht="15.6" x14ac:dyDescent="0.3">
      <c r="A9" s="15"/>
      <c r="B9" s="44" t="s">
        <v>84</v>
      </c>
      <c r="C9" s="50">
        <f>SUM(C8:C8)</f>
        <v>145513.24</v>
      </c>
      <c r="D9" s="46"/>
    </row>
    <row r="10" spans="1:5" ht="15.6" x14ac:dyDescent="0.3">
      <c r="A10" s="1"/>
      <c r="B10" s="81"/>
      <c r="C10" s="81"/>
      <c r="D10" s="51"/>
    </row>
    <row r="11" spans="1:5" ht="15.6" x14ac:dyDescent="0.3">
      <c r="A11" s="1" t="s">
        <v>85</v>
      </c>
      <c r="B11" s="22" t="s">
        <v>86</v>
      </c>
      <c r="C11" s="52">
        <f>'1кв'!E22+'2кв'!E22+'3кв'!E22+'4кв'!E22</f>
        <v>95375.34</v>
      </c>
      <c r="D11" s="51"/>
    </row>
    <row r="12" spans="1:5" ht="15.6" x14ac:dyDescent="0.3">
      <c r="A12" s="1"/>
      <c r="B12" s="7" t="s">
        <v>43</v>
      </c>
      <c r="C12" s="52">
        <f>'1кв'!E23+'2кв'!E23+'3кв'!E23+'4кв'!E23</f>
        <v>28952.46</v>
      </c>
      <c r="D12" s="51"/>
      <c r="E12" s="53"/>
    </row>
    <row r="13" spans="1:5" ht="41.4" x14ac:dyDescent="0.3">
      <c r="B13" s="7" t="s">
        <v>55</v>
      </c>
      <c r="C13" s="52">
        <f>'1кв'!E24+'2кв'!E24+'3кв'!E24+'4кв'!E24</f>
        <v>7290.12</v>
      </c>
      <c r="D13" s="51"/>
    </row>
    <row r="14" spans="1:5" ht="15.6" x14ac:dyDescent="0.3">
      <c r="A14" s="1"/>
      <c r="B14" s="7" t="s">
        <v>31</v>
      </c>
      <c r="C14" s="52">
        <f>'1кв'!E25+'2кв'!E25+'3кв'!E25+'4кв'!E25</f>
        <v>1553.3600000000001</v>
      </c>
      <c r="D14" s="51"/>
    </row>
    <row r="15" spans="1:5" ht="15.6" x14ac:dyDescent="0.3">
      <c r="A15" s="1"/>
      <c r="B15" s="54" t="s">
        <v>99</v>
      </c>
      <c r="C15" s="55">
        <f>12*197.1+6.5*206.95</f>
        <v>3710.375</v>
      </c>
      <c r="D15" s="51"/>
    </row>
    <row r="16" spans="1:5" ht="15.6" x14ac:dyDescent="0.3">
      <c r="A16" s="1"/>
      <c r="B16" s="56" t="s">
        <v>87</v>
      </c>
      <c r="C16" s="55">
        <f>SUM(C17:C18)</f>
        <v>5915.67</v>
      </c>
      <c r="D16" s="51"/>
    </row>
    <row r="17" spans="1:5" ht="15.6" x14ac:dyDescent="0.3">
      <c r="A17" s="1"/>
      <c r="B17" s="37" t="s">
        <v>72</v>
      </c>
      <c r="C17" s="57">
        <f>'3кв'!E26</f>
        <v>2469.5</v>
      </c>
      <c r="D17" s="51"/>
    </row>
    <row r="18" spans="1:5" ht="15.6" x14ac:dyDescent="0.3">
      <c r="A18" s="1"/>
      <c r="B18" s="37" t="s">
        <v>67</v>
      </c>
      <c r="C18" s="57">
        <f>'3кв'!E29</f>
        <v>3446.17</v>
      </c>
      <c r="D18" s="51"/>
    </row>
    <row r="19" spans="1:5" ht="15.6" x14ac:dyDescent="0.3">
      <c r="A19" s="1"/>
      <c r="B19" s="58" t="s">
        <v>88</v>
      </c>
      <c r="C19" s="59">
        <f>SUM(C11:C16)</f>
        <v>142797.32499999998</v>
      </c>
      <c r="D19" s="51"/>
      <c r="E19" s="53"/>
    </row>
    <row r="20" spans="1:5" ht="15.6" x14ac:dyDescent="0.3">
      <c r="A20" s="1"/>
      <c r="B20" s="60" t="s">
        <v>89</v>
      </c>
      <c r="C20" s="59">
        <f>C6+C9-C19</f>
        <v>30841.785000000003</v>
      </c>
      <c r="D20" s="51"/>
    </row>
    <row r="21" spans="1:5" ht="15.6" x14ac:dyDescent="0.3">
      <c r="A21" s="1"/>
      <c r="B21" s="47"/>
      <c r="C21" s="47"/>
      <c r="D21" s="51"/>
    </row>
    <row r="22" spans="1:5" ht="15.6" x14ac:dyDescent="0.3">
      <c r="A22" s="1"/>
      <c r="B22" s="47"/>
      <c r="C22" s="47"/>
      <c r="D22" s="51"/>
    </row>
    <row r="23" spans="1:5" ht="15.6" x14ac:dyDescent="0.3">
      <c r="A23" s="1"/>
      <c r="B23" s="47"/>
      <c r="C23" s="47"/>
      <c r="D23" s="51"/>
    </row>
    <row r="24" spans="1:5" ht="15.6" x14ac:dyDescent="0.3">
      <c r="A24" s="47" t="s">
        <v>90</v>
      </c>
      <c r="C24" s="47"/>
      <c r="D24" s="51"/>
    </row>
    <row r="25" spans="1:5" ht="15.6" x14ac:dyDescent="0.3">
      <c r="A25" s="1"/>
      <c r="B25" s="47"/>
      <c r="C25" s="47"/>
      <c r="D25" s="51"/>
    </row>
    <row r="26" spans="1:5" ht="15.6" x14ac:dyDescent="0.3">
      <c r="A26" s="1"/>
      <c r="B26" s="47"/>
      <c r="C26" s="47"/>
      <c r="D26" s="51"/>
    </row>
    <row r="27" spans="1:5" ht="15.6" x14ac:dyDescent="0.3">
      <c r="A27" s="1" t="s">
        <v>91</v>
      </c>
      <c r="B27" s="47" t="s">
        <v>92</v>
      </c>
      <c r="C27" s="47"/>
      <c r="D27" s="51"/>
    </row>
    <row r="28" spans="1:5" ht="15.6" x14ac:dyDescent="0.3">
      <c r="A28" s="1"/>
      <c r="B28" s="47" t="s">
        <v>93</v>
      </c>
      <c r="C28" s="47"/>
      <c r="D28" s="51"/>
    </row>
    <row r="29" spans="1:5" ht="15.6" x14ac:dyDescent="0.3">
      <c r="A29" s="1"/>
      <c r="B29" s="47" t="s">
        <v>94</v>
      </c>
      <c r="C29" s="47"/>
      <c r="D29" s="51"/>
    </row>
    <row r="30" spans="1:5" ht="15.6" x14ac:dyDescent="0.3">
      <c r="A30" s="1"/>
      <c r="B30" s="47"/>
      <c r="C30" s="47"/>
      <c r="D30" s="51"/>
    </row>
    <row r="31" spans="1:5" ht="15.6" x14ac:dyDescent="0.3">
      <c r="A31" s="1"/>
      <c r="B31" s="47"/>
      <c r="C31" s="47"/>
      <c r="D31" s="51"/>
    </row>
    <row r="32" spans="1:5" ht="15.6" x14ac:dyDescent="0.3">
      <c r="A32" s="78" t="s">
        <v>95</v>
      </c>
      <c r="B32" s="78"/>
      <c r="C32" s="78"/>
      <c r="D32" s="51"/>
    </row>
    <row r="33" spans="1:4" ht="15.6" x14ac:dyDescent="0.3">
      <c r="A33" s="1"/>
      <c r="B33" s="47"/>
      <c r="C33" s="47"/>
      <c r="D33" s="51"/>
    </row>
    <row r="34" spans="1:4" ht="15.6" x14ac:dyDescent="0.3">
      <c r="A34" s="1"/>
      <c r="B34" s="47"/>
      <c r="C34" s="47"/>
      <c r="D34" s="51"/>
    </row>
    <row r="35" spans="1:4" ht="15.6" x14ac:dyDescent="0.3">
      <c r="A35" s="1"/>
      <c r="B35" s="47"/>
      <c r="C35" s="47"/>
      <c r="D35" s="51"/>
    </row>
    <row r="36" spans="1:4" ht="15.6" x14ac:dyDescent="0.3">
      <c r="A36" s="1"/>
      <c r="B36" s="47"/>
      <c r="C36" s="47"/>
      <c r="D36" s="51"/>
    </row>
  </sheetData>
  <mergeCells count="7">
    <mergeCell ref="A32:C32"/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2021-03-15T13:52:38Z</dcterms:modified>
</cp:coreProperties>
</file>