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filterPrivacy="1" defaultThemeVersion="124226"/>
  <xr:revisionPtr revIDLastSave="0" documentId="13_ncr:1_{E179A8E7-D273-416F-AEE9-DBDDFB3C36CD}" xr6:coauthVersionLast="37" xr6:coauthVersionMax="37" xr10:uidLastSave="{00000000-0000-0000-0000-000000000000}"/>
  <bookViews>
    <workbookView xWindow="240" yWindow="105" windowWidth="14805" windowHeight="8010" activeTab="3" xr2:uid="{00000000-000D-0000-FFFF-FFFF00000000}"/>
  </bookViews>
  <sheets>
    <sheet name="1кв" sheetId="14" r:id="rId1"/>
    <sheet name="2кв" sheetId="15" r:id="rId2"/>
    <sheet name="3кв" sheetId="16" r:id="rId3"/>
    <sheet name="4кв" sheetId="17" r:id="rId4"/>
    <sheet name="отчет" sheetId="18" r:id="rId5"/>
  </sheets>
  <definedNames>
    <definedName name="_xlnm.Print_Area" localSheetId="0">'1кв'!$A$1:$E$50</definedName>
    <definedName name="_xlnm.Print_Area" localSheetId="1">'2кв'!$A$1:$E$49</definedName>
    <definedName name="_xlnm.Print_Area" localSheetId="2">'3кв'!$A$1:$E$48</definedName>
    <definedName name="_xlnm.Print_Area" localSheetId="3">'4кв'!$A$1:$E$48</definedName>
    <definedName name="_xlnm.Print_Area" localSheetId="4">отчет!$A$1:$C$33</definedName>
  </definedNames>
  <calcPr calcId="179021"/>
</workbook>
</file>

<file path=xl/calcChain.xml><?xml version="1.0" encoding="utf-8"?>
<calcChain xmlns="http://schemas.openxmlformats.org/spreadsheetml/2006/main">
  <c r="C15" i="18" l="1"/>
  <c r="C17" i="18"/>
  <c r="C16" i="18" s="1"/>
  <c r="C12" i="18"/>
  <c r="C13" i="18"/>
  <c r="C14" i="18"/>
  <c r="C11" i="18"/>
  <c r="C8" i="18"/>
  <c r="C6" i="18"/>
  <c r="B44" i="17"/>
  <c r="E27" i="17"/>
  <c r="B47" i="17" s="1"/>
  <c r="E26" i="17"/>
  <c r="E24" i="17"/>
  <c r="E23" i="17"/>
  <c r="E22" i="17"/>
  <c r="C18" i="18" l="1"/>
  <c r="C9" i="18"/>
  <c r="B48" i="17"/>
  <c r="E26" i="16"/>
  <c r="E24" i="16"/>
  <c r="E23" i="16"/>
  <c r="E22" i="16"/>
  <c r="E27" i="16" s="1"/>
  <c r="C19" i="18" l="1"/>
  <c r="B47" i="16"/>
  <c r="E24" i="15"/>
  <c r="E27" i="15"/>
  <c r="E23" i="15"/>
  <c r="D22" i="15"/>
  <c r="E22" i="15" s="1"/>
  <c r="E28" i="15" l="1"/>
  <c r="B48" i="15"/>
  <c r="E27" i="14"/>
  <c r="E28" i="14"/>
  <c r="E26" i="14"/>
  <c r="D22" i="14" l="1"/>
  <c r="E22" i="14" s="1"/>
  <c r="E23" i="14" l="1"/>
  <c r="E29" i="14" s="1"/>
  <c r="B49" i="14" l="1"/>
  <c r="B50" i="14" l="1"/>
  <c r="B45" i="15" s="1"/>
  <c r="B49" i="15" s="1"/>
  <c r="B44" i="16" l="1"/>
  <c r="B48" i="16" s="1"/>
</calcChain>
</file>

<file path=xl/sharedStrings.xml><?xml version="1.0" encoding="utf-8"?>
<sst xmlns="http://schemas.openxmlformats.org/spreadsheetml/2006/main" count="274" uniqueCount="101">
  <si>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</si>
  <si>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</si>
  <si>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</si>
  <si>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</si>
  <si>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</si>
  <si>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</si>
  <si>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</si>
  <si>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</si>
  <si>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</si>
  <si>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</si>
  <si>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</si>
  <si>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</si>
  <si>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</si>
  <si>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</si>
  <si>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</si>
  <si>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</si>
  <si>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</si>
  <si>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</si>
  <si>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</si>
  <si>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</si>
  <si>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</si>
  <si>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</si>
  <si>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</si>
  <si>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</si>
  <si>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</si>
  <si>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Итого:</t>
  </si>
  <si>
    <t>г. Россошь, ул. Свердлова, д. 17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</si>
  <si>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>Путриной Лидии Петровны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</si>
  <si>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№4,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№41 от 23.06.2013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</si>
  <si>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№41  от   01.07.2013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</si>
  <si>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№17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Свердлова</t>
    </r>
  </si>
  <si>
    <t>Стоимость материалов</t>
  </si>
  <si>
    <t>Настоящий Акт составлен в 2-х экземплярах, имеющий одинаковую юридическую силу, по одному для каждой Стороны.</t>
  </si>
  <si>
    <t>Исполнитель - ООО ЖКХ "Локомотив", в лице директора  Шевченко Г. А.</t>
  </si>
  <si>
    <t>Заказчик - Собственники МКД, в лице председателя совета МКД  Путриной Л.П.</t>
  </si>
  <si>
    <t>Информация для собственников:</t>
  </si>
  <si>
    <t xml:space="preserve">Итого остаток на конец квартала </t>
  </si>
  <si>
    <t>ч/ч</t>
  </si>
  <si>
    <t>Общая площадь квартир -720,3</t>
  </si>
  <si>
    <t>в т.ч. Оплачено рем.и содерж.</t>
  </si>
  <si>
    <t>Расходы по содержанию и тек. ремонту</t>
  </si>
  <si>
    <t xml:space="preserve">Общехозяйственные расходы </t>
  </si>
  <si>
    <t>Остаток на начало квартала</t>
  </si>
  <si>
    <t xml:space="preserve">определена приложением № 9 к договору </t>
  </si>
  <si>
    <t>руб.</t>
  </si>
  <si>
    <t>1 квартал</t>
  </si>
  <si>
    <t>Услуги по содержанию многоквартирного дома</t>
  </si>
  <si>
    <t>за 1 квартал 2020г.</t>
  </si>
  <si>
    <t>"31" 03 2020 г.</t>
  </si>
  <si>
    <t>Обработка подъездов хлорсодержащими растворами  протирка перил, почт.ящиков, замков ежедневно</t>
  </si>
  <si>
    <t>с 26.03 по 31.03</t>
  </si>
  <si>
    <t>Опиловка деревьев</t>
  </si>
  <si>
    <t>Прочистка вентканалов кв.9</t>
  </si>
  <si>
    <t>Монтаж замка на чердачную дверь</t>
  </si>
  <si>
    <t>февраль</t>
  </si>
  <si>
    <t>март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</si>
  <si>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01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31" 03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 тридцать три тысячи восемьсот сорок один рубль 68 копеек</t>
    </r>
  </si>
  <si>
    <t>Предъявлено населению 37653,63</t>
  </si>
  <si>
    <t>за 2 квартал 2020 года</t>
  </si>
  <si>
    <t>"30" 06 2020 г.</t>
  </si>
  <si>
    <t>Обработка подъездов хлорсодержащими растворами  протирка перил, почт.ящиков, замков ежедневно, опрыскивание 1 раз в неделю</t>
  </si>
  <si>
    <t>2 квартал</t>
  </si>
  <si>
    <t>Ремонт крана для уборщицы</t>
  </si>
  <si>
    <t>май</t>
  </si>
  <si>
    <t>Реконструкция узла учета ХВС смета (списание только материалы по факту)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</si>
  <si>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04 2020 г</t>
    </r>
    <r>
      <rPr>
        <sz val="11"/>
        <color theme="1"/>
        <rFont val="Times New Roman"/>
        <family val="1"/>
        <charset val="204"/>
      </rPr>
      <t>. по "30</t>
    </r>
    <r>
      <rPr>
        <u/>
        <sz val="11"/>
        <color theme="1"/>
        <rFont val="Times New Roman"/>
        <family val="1"/>
        <charset val="204"/>
      </rPr>
      <t>" 06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сорок четыре тысячи пятьсот тридцать восемь рублей 67 копеек</t>
    </r>
  </si>
  <si>
    <t>Предъявлено населению 35654,85</t>
  </si>
  <si>
    <t>за 3 квартал 2020 года</t>
  </si>
  <si>
    <t>"30" 09 2020 г.</t>
  </si>
  <si>
    <t>3 квартал</t>
  </si>
  <si>
    <t>ремонт отопления, замена кранов, установка прокладок на американках</t>
  </si>
  <si>
    <t>август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</si>
  <si>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07 2020 г</t>
    </r>
    <r>
      <rPr>
        <sz val="11"/>
        <color theme="1"/>
        <rFont val="Times New Roman"/>
        <family val="1"/>
        <charset val="204"/>
      </rPr>
      <t>. по "30</t>
    </r>
    <r>
      <rPr>
        <u/>
        <sz val="11"/>
        <color theme="1"/>
        <rFont val="Times New Roman"/>
        <family val="1"/>
        <charset val="204"/>
      </rPr>
      <t>" 09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тридцать семь тысяч двести восемьдесят три  рубля 69 копеек</t>
    </r>
  </si>
  <si>
    <t>Предъявлено населению 38896,2</t>
  </si>
  <si>
    <t>за 4 квартал 2020 года</t>
  </si>
  <si>
    <t>"31" 12 2020г.</t>
  </si>
  <si>
    <t>4 квартал</t>
  </si>
  <si>
    <t>замена кранов отопления на чердаке 2шт</t>
  </si>
  <si>
    <t>октябрь</t>
  </si>
  <si>
    <t>ОТЧЕТ</t>
  </si>
  <si>
    <t>О ВЫПОЛНЕННЫХ РАБОТАХ И ДВИЖЕНИИ  СРЕДСТВ</t>
  </si>
  <si>
    <t>НА ЛИЦЕВОМ СЧЕТЕ  ЗА  период  с 01.01.2020 по 31.12.2020г.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</si>
  <si>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</si>
  <si>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</si>
  <si>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</si>
  <si>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</si>
  <si>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</si>
  <si>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</si>
  <si>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</si>
  <si>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Итого расходов</t>
  </si>
  <si>
    <t>Остаток средств на 01.01.2021</t>
  </si>
  <si>
    <t>Составил: инженер ПТО ____________________ Исраелян Е.В.</t>
  </si>
  <si>
    <t xml:space="preserve">Получил: </t>
  </si>
  <si>
    <t>Отчет за 2020 год.</t>
  </si>
  <si>
    <t>Перечень предлагаемых работ на 2021 год.</t>
  </si>
  <si>
    <t>Предложение по структуре тарифа на 2021 год.</t>
  </si>
  <si>
    <t>Председатель совета дома_____________________________________________</t>
  </si>
  <si>
    <t>по ж.д. ул.Свердлова, д.17</t>
  </si>
  <si>
    <t>Начислено всего 151100,88</t>
  </si>
  <si>
    <t>Непредвиденные работы 30,5ч/ч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</si>
  <si>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10 2020 г</t>
    </r>
    <r>
      <rPr>
        <sz val="11"/>
        <color theme="1"/>
        <rFont val="Times New Roman"/>
        <family val="1"/>
        <charset val="204"/>
      </rPr>
      <t>. по "31</t>
    </r>
    <r>
      <rPr>
        <u/>
        <sz val="11"/>
        <color theme="1"/>
        <rFont val="Times New Roman"/>
        <family val="1"/>
        <charset val="204"/>
      </rPr>
      <t>" 12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тридцать шесть тысяч девятьсот два рубля 30 копеек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</si>
</sst>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₽_-;\-* #,##0.00\ _₽_-;_-* &quot;-&quot;??\ _₽_-;_-@_-"/>
    <numFmt numFmtId="164" formatCode="#,##0.00\ _₽"/>
    <numFmt numFmtId="165" formatCode="#,##0.00_ ;\-#,##0.0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2" fontId="8" fillId="0" borderId="0" xfId="1" applyNumberFormat="1" applyFont="1" applyAlignment="1">
      <alignment wrapText="1"/>
    </xf>
    <xf numFmtId="0" fontId="4" fillId="0" borderId="0" xfId="0" applyFont="1" applyAlignment="1"/>
    <xf numFmtId="2" fontId="4" fillId="0" borderId="0" xfId="1" applyNumberFormat="1" applyFont="1" applyAlignment="1">
      <alignment wrapText="1"/>
    </xf>
    <xf numFmtId="2" fontId="4" fillId="0" borderId="0" xfId="0" applyNumberFormat="1" applyFont="1" applyAlignment="1">
      <alignment wrapText="1"/>
    </xf>
    <xf numFmtId="0" fontId="8" fillId="0" borderId="4" xfId="0" applyFont="1" applyBorder="1" applyAlignment="1">
      <alignment vertical="center" wrapText="1"/>
    </xf>
    <xf numFmtId="2" fontId="8" fillId="0" borderId="0" xfId="0" applyNumberFormat="1" applyFont="1" applyAlignment="1">
      <alignment wrapText="1"/>
    </xf>
    <xf numFmtId="0" fontId="3" fillId="0" borderId="1" xfId="0" applyFont="1" applyBorder="1" applyAlignment="1">
      <alignment wrapText="1"/>
    </xf>
    <xf numFmtId="0" fontId="12" fillId="0" borderId="3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2" fillId="0" borderId="3" xfId="0" applyFont="1" applyFill="1" applyBorder="1" applyAlignment="1">
      <alignment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12" fillId="0" borderId="6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left" wrapText="1"/>
    </xf>
    <xf numFmtId="0" fontId="8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13" fillId="0" borderId="0" xfId="0" applyFont="1"/>
    <xf numFmtId="0" fontId="1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4" fontId="8" fillId="0" borderId="1" xfId="1" applyNumberFormat="1" applyFont="1" applyBorder="1" applyAlignment="1">
      <alignment horizontal="center"/>
    </xf>
    <xf numFmtId="4" fontId="13" fillId="0" borderId="0" xfId="0" applyNumberFormat="1" applyFont="1"/>
    <xf numFmtId="0" fontId="3" fillId="0" borderId="0" xfId="0" applyFont="1" applyAlignment="1">
      <alignment horizontal="left"/>
    </xf>
    <xf numFmtId="164" fontId="0" fillId="0" borderId="1" xfId="0" applyNumberFormat="1" applyBorder="1" applyAlignment="1">
      <alignment horizontal="center"/>
    </xf>
    <xf numFmtId="165" fontId="4" fillId="0" borderId="0" xfId="1" applyNumberFormat="1" applyFont="1" applyBorder="1"/>
    <xf numFmtId="164" fontId="8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2" fontId="4" fillId="2" borderId="1" xfId="1" applyNumberFormat="1" applyFont="1" applyFill="1" applyBorder="1" applyAlignment="1">
      <alignment horizontal="center"/>
    </xf>
    <xf numFmtId="43" fontId="0" fillId="0" borderId="0" xfId="0" applyNumberFormat="1"/>
    <xf numFmtId="49" fontId="3" fillId="0" borderId="7" xfId="0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43" fontId="4" fillId="0" borderId="8" xfId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/>
    </xf>
    <xf numFmtId="2" fontId="8" fillId="0" borderId="1" xfId="1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0"/>
  <sheetViews>
    <sheetView view="pageBreakPreview" topLeftCell="A19" zoomScaleNormal="100" zoomScaleSheetLayoutView="100" workbookViewId="0">
      <selection activeCell="B53" sqref="B53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2.28515625" style="2" customWidth="1"/>
    <col min="9" max="16384" width="9.140625" style="2"/>
  </cols>
  <sheetData>
    <row r="1" spans="1:5" ht="15.75" x14ac:dyDescent="0.25">
      <c r="A1" s="42" t="s">
        <v>11</v>
      </c>
      <c r="B1" s="42"/>
      <c r="C1" s="42"/>
      <c r="D1" s="42"/>
      <c r="E1" s="42"/>
    </row>
    <row r="2" spans="1:5" ht="38.25" customHeight="1" x14ac:dyDescent="0.25">
      <c r="A2" s="43" t="s">
        <v>12</v>
      </c>
      <c r="B2" s="44"/>
      <c r="C2" s="44"/>
      <c r="D2" s="44"/>
      <c r="E2" s="44"/>
    </row>
    <row r="3" spans="1:5" ht="15.75" x14ac:dyDescent="0.25">
      <c r="A3" s="43" t="s">
        <v>47</v>
      </c>
      <c r="B3" s="43"/>
      <c r="C3" s="43"/>
      <c r="D3" s="43"/>
      <c r="E3" s="43"/>
    </row>
    <row r="4" spans="1:5" s="1" customFormat="1" ht="15.75" x14ac:dyDescent="0.25">
      <c r="A4" s="5" t="s">
        <v>13</v>
      </c>
      <c r="B4" s="27"/>
      <c r="C4" s="27"/>
      <c r="D4" s="45" t="s">
        <v>48</v>
      </c>
      <c r="E4" s="45"/>
    </row>
    <row r="5" spans="1:5" x14ac:dyDescent="0.25">
      <c r="A5" s="25"/>
      <c r="B5" s="4"/>
      <c r="C5" s="4"/>
      <c r="D5" s="4"/>
      <c r="E5" s="4"/>
    </row>
    <row r="6" spans="1:5" ht="18.75" customHeight="1" x14ac:dyDescent="0.25">
      <c r="A6" s="46" t="s">
        <v>0</v>
      </c>
      <c r="B6" s="46"/>
      <c r="C6" s="46"/>
      <c r="D6" s="46"/>
      <c r="E6" s="46"/>
    </row>
    <row r="7" spans="1:5" x14ac:dyDescent="0.25">
      <c r="A7" s="41" t="s">
        <v>26</v>
      </c>
      <c r="B7" s="41"/>
      <c r="C7" s="41"/>
      <c r="D7" s="41"/>
      <c r="E7" s="41"/>
    </row>
    <row r="8" spans="1:5" ht="19.5" customHeight="1" x14ac:dyDescent="0.25">
      <c r="A8" s="48" t="s">
        <v>1</v>
      </c>
      <c r="B8" s="48"/>
      <c r="C8" s="48"/>
      <c r="D8" s="48"/>
      <c r="E8" s="48"/>
    </row>
    <row r="9" spans="1:5" x14ac:dyDescent="0.25">
      <c r="A9" s="46" t="s">
        <v>27</v>
      </c>
      <c r="B9" s="46"/>
      <c r="C9" s="46"/>
      <c r="D9" s="46"/>
      <c r="E9" s="46"/>
    </row>
    <row r="10" spans="1:5" ht="23.25" customHeight="1" x14ac:dyDescent="0.25">
      <c r="A10" s="49" t="s">
        <v>14</v>
      </c>
      <c r="B10" s="50"/>
      <c r="C10" s="50"/>
      <c r="D10" s="50"/>
      <c r="E10" s="50"/>
    </row>
    <row r="11" spans="1:5" ht="30" customHeight="1" x14ac:dyDescent="0.25">
      <c r="A11" s="46" t="s">
        <v>28</v>
      </c>
      <c r="B11" s="46"/>
      <c r="C11" s="46"/>
      <c r="D11" s="46"/>
      <c r="E11" s="46"/>
    </row>
    <row r="12" spans="1:5" ht="20.25" customHeight="1" x14ac:dyDescent="0.25">
      <c r="A12" s="48" t="s">
        <v>15</v>
      </c>
      <c r="B12" s="51"/>
      <c r="C12" s="51"/>
      <c r="D12" s="51"/>
      <c r="E12" s="51"/>
    </row>
    <row r="13" spans="1:5" ht="21" customHeight="1" x14ac:dyDescent="0.25">
      <c r="A13" s="46" t="s">
        <v>22</v>
      </c>
      <c r="B13" s="46"/>
      <c r="C13" s="46"/>
      <c r="D13" s="46"/>
      <c r="E13" s="46"/>
    </row>
    <row r="14" spans="1:5" x14ac:dyDescent="0.25">
      <c r="A14" s="48" t="s">
        <v>2</v>
      </c>
      <c r="B14" s="51"/>
      <c r="C14" s="51"/>
      <c r="D14" s="51"/>
      <c r="E14" s="51"/>
    </row>
    <row r="15" spans="1:5" x14ac:dyDescent="0.25">
      <c r="A15" s="46" t="s">
        <v>23</v>
      </c>
      <c r="B15" s="46"/>
      <c r="C15" s="46"/>
      <c r="D15" s="46"/>
      <c r="E15" s="46"/>
    </row>
    <row r="16" spans="1:5" x14ac:dyDescent="0.25">
      <c r="A16" s="48" t="s">
        <v>16</v>
      </c>
      <c r="B16" s="51"/>
      <c r="C16" s="51"/>
      <c r="D16" s="51"/>
      <c r="E16" s="51"/>
    </row>
    <row r="17" spans="1:7" ht="29.45" customHeight="1" x14ac:dyDescent="0.25">
      <c r="A17" s="46" t="s">
        <v>17</v>
      </c>
      <c r="B17" s="46"/>
      <c r="C17" s="46"/>
      <c r="D17" s="46"/>
      <c r="E17" s="46"/>
    </row>
    <row r="18" spans="1:7" ht="55.9" customHeight="1" x14ac:dyDescent="0.25">
      <c r="A18" s="46" t="s">
        <v>29</v>
      </c>
      <c r="B18" s="46"/>
      <c r="C18" s="46"/>
      <c r="D18" s="46"/>
      <c r="E18" s="46"/>
    </row>
    <row r="19" spans="1:7" ht="30.75" customHeight="1" x14ac:dyDescent="0.25">
      <c r="A19" s="47" t="s">
        <v>30</v>
      </c>
      <c r="B19" s="47"/>
      <c r="C19" s="47"/>
      <c r="D19" s="47"/>
      <c r="E19" s="47"/>
    </row>
    <row r="20" spans="1:7" x14ac:dyDescent="0.25">
      <c r="A20" s="47"/>
      <c r="B20" s="47"/>
      <c r="C20" s="47"/>
      <c r="D20" s="47"/>
      <c r="E20" s="47"/>
      <c r="F20" s="2">
        <v>720.3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0" t="s">
        <v>46</v>
      </c>
      <c r="B22" s="9" t="s">
        <v>43</v>
      </c>
      <c r="C22" s="3" t="s">
        <v>4</v>
      </c>
      <c r="D22" s="3">
        <f>10.88</f>
        <v>10.88</v>
      </c>
      <c r="E22" s="8">
        <f>D22*F20*G20</f>
        <v>23510.592000000001</v>
      </c>
    </row>
    <row r="23" spans="1:7" x14ac:dyDescent="0.25">
      <c r="A23" s="7" t="s">
        <v>41</v>
      </c>
      <c r="B23" s="9" t="s">
        <v>24</v>
      </c>
      <c r="C23" s="3" t="s">
        <v>4</v>
      </c>
      <c r="D23" s="3">
        <v>3.3</v>
      </c>
      <c r="E23" s="8">
        <f>D23*F20*G20</f>
        <v>7130.9699999999993</v>
      </c>
    </row>
    <row r="24" spans="1:7" ht="60" x14ac:dyDescent="0.25">
      <c r="A24" s="7" t="s">
        <v>49</v>
      </c>
      <c r="B24" s="31" t="s">
        <v>50</v>
      </c>
      <c r="C24" s="3" t="s">
        <v>4</v>
      </c>
      <c r="D24" s="3"/>
      <c r="E24" s="8">
        <v>173.28</v>
      </c>
    </row>
    <row r="25" spans="1:7" x14ac:dyDescent="0.25">
      <c r="A25" s="7" t="s">
        <v>31</v>
      </c>
      <c r="B25" s="9" t="s">
        <v>45</v>
      </c>
      <c r="C25" s="3" t="s">
        <v>44</v>
      </c>
      <c r="D25" s="3"/>
      <c r="E25" s="8">
        <v>267.44</v>
      </c>
    </row>
    <row r="26" spans="1:7" x14ac:dyDescent="0.25">
      <c r="A26" s="32" t="s">
        <v>51</v>
      </c>
      <c r="B26" s="9" t="s">
        <v>54</v>
      </c>
      <c r="C26" s="3" t="s">
        <v>37</v>
      </c>
      <c r="D26" s="3">
        <v>8</v>
      </c>
      <c r="E26" s="8">
        <f>D26*197.1</f>
        <v>1576.8</v>
      </c>
    </row>
    <row r="27" spans="1:7" x14ac:dyDescent="0.25">
      <c r="A27" s="26" t="s">
        <v>52</v>
      </c>
      <c r="B27" s="9" t="s">
        <v>55</v>
      </c>
      <c r="C27" s="3" t="s">
        <v>37</v>
      </c>
      <c r="D27" s="3">
        <v>5</v>
      </c>
      <c r="E27" s="8">
        <f t="shared" ref="E27:E28" si="0">D27*197.1</f>
        <v>985.5</v>
      </c>
    </row>
    <row r="28" spans="1:7" ht="15" customHeight="1" x14ac:dyDescent="0.25">
      <c r="A28" s="21" t="s">
        <v>53</v>
      </c>
      <c r="B28" s="22" t="s">
        <v>55</v>
      </c>
      <c r="C28" s="3" t="s">
        <v>37</v>
      </c>
      <c r="D28" s="22">
        <v>1</v>
      </c>
      <c r="E28" s="8">
        <f t="shared" si="0"/>
        <v>197.1</v>
      </c>
    </row>
    <row r="29" spans="1:7" s="13" customFormat="1" ht="14.25" x14ac:dyDescent="0.2">
      <c r="A29" s="18" t="s">
        <v>25</v>
      </c>
      <c r="B29" s="10"/>
      <c r="C29" s="11"/>
      <c r="D29" s="11"/>
      <c r="E29" s="12">
        <f>SUM(E22:E28)</f>
        <v>33841.681999999993</v>
      </c>
    </row>
    <row r="31" spans="1:7" ht="29.25" customHeight="1" x14ac:dyDescent="0.25">
      <c r="A31" s="53" t="s">
        <v>56</v>
      </c>
      <c r="B31" s="53"/>
      <c r="C31" s="53"/>
      <c r="D31" s="53"/>
      <c r="E31" s="53"/>
    </row>
    <row r="32" spans="1:7" ht="29.25" customHeight="1" x14ac:dyDescent="0.25">
      <c r="A32" s="46" t="s">
        <v>21</v>
      </c>
      <c r="B32" s="46"/>
      <c r="C32" s="46"/>
      <c r="D32" s="46"/>
      <c r="E32" s="46"/>
    </row>
    <row r="33" spans="1:5" x14ac:dyDescent="0.25">
      <c r="A33" s="46" t="s">
        <v>20</v>
      </c>
      <c r="B33" s="46"/>
      <c r="C33" s="46"/>
      <c r="D33" s="46"/>
      <c r="E33" s="46"/>
    </row>
    <row r="34" spans="1:5" ht="28.5" customHeight="1" x14ac:dyDescent="0.25">
      <c r="A34" s="46" t="s">
        <v>32</v>
      </c>
      <c r="B34" s="46"/>
      <c r="C34" s="46"/>
      <c r="D34" s="46"/>
      <c r="E34" s="46"/>
    </row>
    <row r="35" spans="1:5" x14ac:dyDescent="0.25">
      <c r="A35" s="46" t="s">
        <v>18</v>
      </c>
      <c r="B35" s="46"/>
      <c r="C35" s="46"/>
      <c r="D35" s="46"/>
      <c r="E35" s="46"/>
    </row>
    <row r="36" spans="1:5" x14ac:dyDescent="0.25">
      <c r="A36" s="54" t="s">
        <v>5</v>
      </c>
      <c r="B36" s="54"/>
      <c r="C36" s="54"/>
      <c r="D36" s="54"/>
      <c r="E36" s="54"/>
    </row>
    <row r="37" spans="1:5" x14ac:dyDescent="0.25">
      <c r="A37" s="46" t="s">
        <v>18</v>
      </c>
      <c r="B37" s="46"/>
      <c r="C37" s="46"/>
      <c r="D37" s="46"/>
      <c r="E37" s="46"/>
    </row>
    <row r="38" spans="1:5" x14ac:dyDescent="0.25">
      <c r="A38" s="55" t="s">
        <v>33</v>
      </c>
      <c r="B38" s="55"/>
      <c r="C38" s="55"/>
      <c r="D38" s="55"/>
      <c r="E38" s="55"/>
    </row>
    <row r="39" spans="1:5" x14ac:dyDescent="0.25">
      <c r="B39" s="52" t="s">
        <v>19</v>
      </c>
      <c r="C39" s="52"/>
      <c r="D39" s="52"/>
      <c r="E39" s="6" t="s">
        <v>6</v>
      </c>
    </row>
    <row r="40" spans="1:5" x14ac:dyDescent="0.25">
      <c r="A40" s="24"/>
      <c r="B40" s="24"/>
      <c r="C40" s="24"/>
      <c r="D40" s="24"/>
      <c r="E40" s="24"/>
    </row>
    <row r="41" spans="1:5" x14ac:dyDescent="0.25">
      <c r="A41" s="55" t="s">
        <v>34</v>
      </c>
      <c r="B41" s="55"/>
      <c r="C41" s="55"/>
      <c r="D41" s="55"/>
      <c r="E41" s="55"/>
    </row>
    <row r="42" spans="1:5" x14ac:dyDescent="0.25">
      <c r="B42" s="52" t="s">
        <v>19</v>
      </c>
      <c r="C42" s="52"/>
      <c r="D42" s="52"/>
      <c r="E42" s="6" t="s">
        <v>6</v>
      </c>
    </row>
    <row r="44" spans="1:5" x14ac:dyDescent="0.25">
      <c r="A44" s="2" t="s">
        <v>38</v>
      </c>
    </row>
    <row r="45" spans="1:5" x14ac:dyDescent="0.25">
      <c r="A45" s="13" t="s">
        <v>35</v>
      </c>
    </row>
    <row r="46" spans="1:5" x14ac:dyDescent="0.25">
      <c r="A46" s="2" t="s">
        <v>42</v>
      </c>
      <c r="B46" s="14">
        <v>-2664.07</v>
      </c>
    </row>
    <row r="47" spans="1:5" x14ac:dyDescent="0.25">
      <c r="A47" s="15" t="s">
        <v>57</v>
      </c>
      <c r="B47" s="16"/>
    </row>
    <row r="48" spans="1:5" x14ac:dyDescent="0.25">
      <c r="A48" s="2" t="s">
        <v>39</v>
      </c>
      <c r="B48" s="16">
        <v>30330.85</v>
      </c>
    </row>
    <row r="49" spans="1:2" ht="30" x14ac:dyDescent="0.25">
      <c r="A49" s="23" t="s">
        <v>40</v>
      </c>
      <c r="B49" s="17">
        <f>E29</f>
        <v>33841.681999999993</v>
      </c>
    </row>
    <row r="50" spans="1:2" x14ac:dyDescent="0.25">
      <c r="A50" s="13" t="s">
        <v>36</v>
      </c>
      <c r="B50" s="19">
        <f>B46+B48-B49</f>
        <v>-6174.9019999999946</v>
      </c>
    </row>
  </sheetData>
  <mergeCells count="30">
    <mergeCell ref="B42:D42"/>
    <mergeCell ref="A20:E20"/>
    <mergeCell ref="A31:E31"/>
    <mergeCell ref="A32:E32"/>
    <mergeCell ref="A33:E33"/>
    <mergeCell ref="A34:E34"/>
    <mergeCell ref="A35:E35"/>
    <mergeCell ref="A36:E36"/>
    <mergeCell ref="A37:E37"/>
    <mergeCell ref="A38:E38"/>
    <mergeCell ref="B39:D39"/>
    <mergeCell ref="A41:E41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9"/>
  <sheetViews>
    <sheetView view="pageBreakPreview" topLeftCell="A22" zoomScaleNormal="100" zoomScaleSheetLayoutView="100" workbookViewId="0">
      <selection activeCell="A26" sqref="A26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2.28515625" style="2" customWidth="1"/>
    <col min="9" max="16384" width="9.140625" style="2"/>
  </cols>
  <sheetData>
    <row r="1" spans="1:5" ht="15.75" x14ac:dyDescent="0.25">
      <c r="A1" s="42" t="s">
        <v>11</v>
      </c>
      <c r="B1" s="42"/>
      <c r="C1" s="42"/>
      <c r="D1" s="42"/>
      <c r="E1" s="42"/>
    </row>
    <row r="2" spans="1:5" ht="38.25" customHeight="1" x14ac:dyDescent="0.25">
      <c r="A2" s="43" t="s">
        <v>12</v>
      </c>
      <c r="B2" s="44"/>
      <c r="C2" s="44"/>
      <c r="D2" s="44"/>
      <c r="E2" s="44"/>
    </row>
    <row r="3" spans="1:5" x14ac:dyDescent="0.25">
      <c r="A3" s="56" t="s">
        <v>58</v>
      </c>
      <c r="B3" s="56"/>
      <c r="C3" s="56"/>
      <c r="D3" s="56"/>
      <c r="E3" s="56"/>
    </row>
    <row r="4" spans="1:5" s="1" customFormat="1" ht="15.75" x14ac:dyDescent="0.25">
      <c r="A4" s="36" t="s">
        <v>13</v>
      </c>
      <c r="B4" s="4"/>
      <c r="C4" s="4"/>
      <c r="D4" s="4"/>
      <c r="E4" s="37" t="s">
        <v>59</v>
      </c>
    </row>
    <row r="5" spans="1:5" x14ac:dyDescent="0.25">
      <c r="A5" s="30"/>
      <c r="B5" s="4"/>
      <c r="C5" s="4"/>
      <c r="D5" s="4"/>
      <c r="E5" s="4"/>
    </row>
    <row r="6" spans="1:5" ht="18.75" customHeight="1" x14ac:dyDescent="0.25">
      <c r="A6" s="46" t="s">
        <v>0</v>
      </c>
      <c r="B6" s="46"/>
      <c r="C6" s="46"/>
      <c r="D6" s="46"/>
      <c r="E6" s="46"/>
    </row>
    <row r="7" spans="1:5" x14ac:dyDescent="0.25">
      <c r="A7" s="41" t="s">
        <v>26</v>
      </c>
      <c r="B7" s="41"/>
      <c r="C7" s="41"/>
      <c r="D7" s="41"/>
      <c r="E7" s="41"/>
    </row>
    <row r="8" spans="1:5" ht="19.5" customHeight="1" x14ac:dyDescent="0.25">
      <c r="A8" s="48" t="s">
        <v>1</v>
      </c>
      <c r="B8" s="48"/>
      <c r="C8" s="48"/>
      <c r="D8" s="48"/>
      <c r="E8" s="48"/>
    </row>
    <row r="9" spans="1:5" x14ac:dyDescent="0.25">
      <c r="A9" s="46" t="s">
        <v>27</v>
      </c>
      <c r="B9" s="46"/>
      <c r="C9" s="46"/>
      <c r="D9" s="46"/>
      <c r="E9" s="46"/>
    </row>
    <row r="10" spans="1:5" ht="23.25" customHeight="1" x14ac:dyDescent="0.25">
      <c r="A10" s="49" t="s">
        <v>14</v>
      </c>
      <c r="B10" s="50"/>
      <c r="C10" s="50"/>
      <c r="D10" s="50"/>
      <c r="E10" s="50"/>
    </row>
    <row r="11" spans="1:5" ht="30" customHeight="1" x14ac:dyDescent="0.25">
      <c r="A11" s="46" t="s">
        <v>28</v>
      </c>
      <c r="B11" s="46"/>
      <c r="C11" s="46"/>
      <c r="D11" s="46"/>
      <c r="E11" s="46"/>
    </row>
    <row r="12" spans="1:5" ht="20.25" customHeight="1" x14ac:dyDescent="0.25">
      <c r="A12" s="48" t="s">
        <v>15</v>
      </c>
      <c r="B12" s="51"/>
      <c r="C12" s="51"/>
      <c r="D12" s="51"/>
      <c r="E12" s="51"/>
    </row>
    <row r="13" spans="1:5" ht="21" customHeight="1" x14ac:dyDescent="0.25">
      <c r="A13" s="46" t="s">
        <v>22</v>
      </c>
      <c r="B13" s="46"/>
      <c r="C13" s="46"/>
      <c r="D13" s="46"/>
      <c r="E13" s="46"/>
    </row>
    <row r="14" spans="1:5" x14ac:dyDescent="0.25">
      <c r="A14" s="48" t="s">
        <v>2</v>
      </c>
      <c r="B14" s="51"/>
      <c r="C14" s="51"/>
      <c r="D14" s="51"/>
      <c r="E14" s="51"/>
    </row>
    <row r="15" spans="1:5" x14ac:dyDescent="0.25">
      <c r="A15" s="46" t="s">
        <v>23</v>
      </c>
      <c r="B15" s="46"/>
      <c r="C15" s="46"/>
      <c r="D15" s="46"/>
      <c r="E15" s="46"/>
    </row>
    <row r="16" spans="1:5" x14ac:dyDescent="0.25">
      <c r="A16" s="48" t="s">
        <v>16</v>
      </c>
      <c r="B16" s="51"/>
      <c r="C16" s="51"/>
      <c r="D16" s="51"/>
      <c r="E16" s="51"/>
    </row>
    <row r="17" spans="1:7" ht="29.45" customHeight="1" x14ac:dyDescent="0.25">
      <c r="A17" s="46" t="s">
        <v>17</v>
      </c>
      <c r="B17" s="46"/>
      <c r="C17" s="46"/>
      <c r="D17" s="46"/>
      <c r="E17" s="46"/>
    </row>
    <row r="18" spans="1:7" ht="55.9" customHeight="1" x14ac:dyDescent="0.25">
      <c r="A18" s="46" t="s">
        <v>29</v>
      </c>
      <c r="B18" s="46"/>
      <c r="C18" s="46"/>
      <c r="D18" s="46"/>
      <c r="E18" s="46"/>
    </row>
    <row r="19" spans="1:7" ht="30.75" customHeight="1" x14ac:dyDescent="0.25">
      <c r="A19" s="47" t="s">
        <v>30</v>
      </c>
      <c r="B19" s="47"/>
      <c r="C19" s="47"/>
      <c r="D19" s="47"/>
      <c r="E19" s="47"/>
    </row>
    <row r="20" spans="1:7" x14ac:dyDescent="0.25">
      <c r="A20" s="47"/>
      <c r="B20" s="47"/>
      <c r="C20" s="47"/>
      <c r="D20" s="47"/>
      <c r="E20" s="47"/>
      <c r="F20" s="2">
        <v>720.3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0" t="s">
        <v>46</v>
      </c>
      <c r="B22" s="9" t="s">
        <v>43</v>
      </c>
      <c r="C22" s="3" t="s">
        <v>4</v>
      </c>
      <c r="D22" s="3">
        <f>10.88</f>
        <v>10.88</v>
      </c>
      <c r="E22" s="8">
        <f>D22*F20*G20</f>
        <v>23510.592000000001</v>
      </c>
    </row>
    <row r="23" spans="1:7" x14ac:dyDescent="0.25">
      <c r="A23" s="7" t="s">
        <v>41</v>
      </c>
      <c r="B23" s="9" t="s">
        <v>24</v>
      </c>
      <c r="C23" s="3" t="s">
        <v>4</v>
      </c>
      <c r="D23" s="3">
        <v>3.3</v>
      </c>
      <c r="E23" s="8">
        <f>D23*F20*G20</f>
        <v>7130.9699999999993</v>
      </c>
    </row>
    <row r="24" spans="1:7" ht="75" x14ac:dyDescent="0.25">
      <c r="A24" s="7" t="s">
        <v>60</v>
      </c>
      <c r="B24" s="9" t="s">
        <v>61</v>
      </c>
      <c r="C24" s="3" t="s">
        <v>4</v>
      </c>
      <c r="D24" s="3"/>
      <c r="E24" s="8">
        <f>790.76*3</f>
        <v>2372.2799999999997</v>
      </c>
    </row>
    <row r="25" spans="1:7" x14ac:dyDescent="0.25">
      <c r="A25" s="7" t="s">
        <v>31</v>
      </c>
      <c r="B25" s="9" t="s">
        <v>61</v>
      </c>
      <c r="C25" s="3" t="s">
        <v>44</v>
      </c>
      <c r="D25" s="3"/>
      <c r="E25" s="8">
        <v>366.04</v>
      </c>
    </row>
    <row r="26" spans="1:7" ht="45" x14ac:dyDescent="0.25">
      <c r="A26" s="26" t="s">
        <v>64</v>
      </c>
      <c r="B26" s="9" t="s">
        <v>63</v>
      </c>
      <c r="C26" s="3" t="s">
        <v>44</v>
      </c>
      <c r="D26" s="3"/>
      <c r="E26" s="8">
        <v>11060.24</v>
      </c>
    </row>
    <row r="27" spans="1:7" x14ac:dyDescent="0.25">
      <c r="A27" s="21" t="s">
        <v>62</v>
      </c>
      <c r="B27" s="9" t="s">
        <v>63</v>
      </c>
      <c r="C27" s="3" t="s">
        <v>37</v>
      </c>
      <c r="D27" s="3">
        <v>0.5</v>
      </c>
      <c r="E27" s="8">
        <f t="shared" ref="E27" si="0">D27*197.1</f>
        <v>98.55</v>
      </c>
    </row>
    <row r="28" spans="1:7" s="13" customFormat="1" ht="14.25" x14ac:dyDescent="0.2">
      <c r="A28" s="18" t="s">
        <v>25</v>
      </c>
      <c r="B28" s="10"/>
      <c r="C28" s="11"/>
      <c r="D28" s="11"/>
      <c r="E28" s="12">
        <f>SUM(E22:E27)</f>
        <v>44538.671999999999</v>
      </c>
    </row>
    <row r="30" spans="1:7" ht="29.25" customHeight="1" x14ac:dyDescent="0.25">
      <c r="A30" s="53" t="s">
        <v>65</v>
      </c>
      <c r="B30" s="53"/>
      <c r="C30" s="53"/>
      <c r="D30" s="53"/>
      <c r="E30" s="53"/>
    </row>
    <row r="31" spans="1:7" ht="29.25" customHeight="1" x14ac:dyDescent="0.25">
      <c r="A31" s="46" t="s">
        <v>21</v>
      </c>
      <c r="B31" s="46"/>
      <c r="C31" s="46"/>
      <c r="D31" s="46"/>
      <c r="E31" s="46"/>
    </row>
    <row r="32" spans="1:7" x14ac:dyDescent="0.25">
      <c r="A32" s="46" t="s">
        <v>20</v>
      </c>
      <c r="B32" s="46"/>
      <c r="C32" s="46"/>
      <c r="D32" s="46"/>
      <c r="E32" s="46"/>
    </row>
    <row r="33" spans="1:5" ht="28.5" customHeight="1" x14ac:dyDescent="0.25">
      <c r="A33" s="46" t="s">
        <v>32</v>
      </c>
      <c r="B33" s="46"/>
      <c r="C33" s="46"/>
      <c r="D33" s="46"/>
      <c r="E33" s="46"/>
    </row>
    <row r="34" spans="1:5" x14ac:dyDescent="0.25">
      <c r="A34" s="46" t="s">
        <v>18</v>
      </c>
      <c r="B34" s="46"/>
      <c r="C34" s="46"/>
      <c r="D34" s="46"/>
      <c r="E34" s="46"/>
    </row>
    <row r="35" spans="1:5" x14ac:dyDescent="0.25">
      <c r="A35" s="54" t="s">
        <v>5</v>
      </c>
      <c r="B35" s="54"/>
      <c r="C35" s="54"/>
      <c r="D35" s="54"/>
      <c r="E35" s="54"/>
    </row>
    <row r="36" spans="1:5" x14ac:dyDescent="0.25">
      <c r="A36" s="46" t="s">
        <v>18</v>
      </c>
      <c r="B36" s="46"/>
      <c r="C36" s="46"/>
      <c r="D36" s="46"/>
      <c r="E36" s="46"/>
    </row>
    <row r="37" spans="1:5" x14ac:dyDescent="0.25">
      <c r="A37" s="55" t="s">
        <v>33</v>
      </c>
      <c r="B37" s="55"/>
      <c r="C37" s="55"/>
      <c r="D37" s="55"/>
      <c r="E37" s="55"/>
    </row>
    <row r="38" spans="1:5" x14ac:dyDescent="0.25">
      <c r="B38" s="52" t="s">
        <v>19</v>
      </c>
      <c r="C38" s="52"/>
      <c r="D38" s="52"/>
      <c r="E38" s="6" t="s">
        <v>6</v>
      </c>
    </row>
    <row r="39" spans="1:5" x14ac:dyDescent="0.25">
      <c r="A39" s="29"/>
      <c r="B39" s="29"/>
      <c r="C39" s="29"/>
      <c r="D39" s="29"/>
      <c r="E39" s="29"/>
    </row>
    <row r="40" spans="1:5" x14ac:dyDescent="0.25">
      <c r="A40" s="55" t="s">
        <v>34</v>
      </c>
      <c r="B40" s="55"/>
      <c r="C40" s="55"/>
      <c r="D40" s="55"/>
      <c r="E40" s="55"/>
    </row>
    <row r="41" spans="1:5" x14ac:dyDescent="0.25">
      <c r="B41" s="52" t="s">
        <v>19</v>
      </c>
      <c r="C41" s="52"/>
      <c r="D41" s="52"/>
      <c r="E41" s="6" t="s">
        <v>6</v>
      </c>
    </row>
    <row r="43" spans="1:5" x14ac:dyDescent="0.25">
      <c r="A43" s="2" t="s">
        <v>38</v>
      </c>
    </row>
    <row r="44" spans="1:5" x14ac:dyDescent="0.25">
      <c r="A44" s="13" t="s">
        <v>35</v>
      </c>
    </row>
    <row r="45" spans="1:5" x14ac:dyDescent="0.25">
      <c r="A45" s="2" t="s">
        <v>42</v>
      </c>
      <c r="B45" s="14">
        <f>'1кв'!B50</f>
        <v>-6174.9019999999946</v>
      </c>
    </row>
    <row r="46" spans="1:5" x14ac:dyDescent="0.25">
      <c r="A46" s="15" t="s">
        <v>66</v>
      </c>
      <c r="B46" s="16"/>
    </row>
    <row r="47" spans="1:5" x14ac:dyDescent="0.25">
      <c r="A47" s="2" t="s">
        <v>39</v>
      </c>
      <c r="B47" s="16">
        <v>29168.87</v>
      </c>
    </row>
    <row r="48" spans="1:5" ht="30" x14ac:dyDescent="0.25">
      <c r="A48" s="28" t="s">
        <v>40</v>
      </c>
      <c r="B48" s="17">
        <f>E28</f>
        <v>44538.671999999999</v>
      </c>
    </row>
    <row r="49" spans="1:2" x14ac:dyDescent="0.25">
      <c r="A49" s="13" t="s">
        <v>36</v>
      </c>
      <c r="B49" s="19">
        <f>B45+B47-B48</f>
        <v>-21544.703999999994</v>
      </c>
    </row>
  </sheetData>
  <mergeCells count="29">
    <mergeCell ref="A1:E1"/>
    <mergeCell ref="A2:E2"/>
    <mergeCell ref="A3:E3"/>
    <mergeCell ref="A6:E6"/>
    <mergeCell ref="A7:E7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1:D41"/>
    <mergeCell ref="A20:E20"/>
    <mergeCell ref="A30:E30"/>
    <mergeCell ref="A31:E31"/>
    <mergeCell ref="A32:E32"/>
    <mergeCell ref="A33:E33"/>
    <mergeCell ref="A34:E34"/>
    <mergeCell ref="A35:E35"/>
    <mergeCell ref="A36:E36"/>
    <mergeCell ref="A37:E37"/>
    <mergeCell ref="B38:D38"/>
    <mergeCell ref="A40:E4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8"/>
  <sheetViews>
    <sheetView view="pageBreakPreview" topLeftCell="A19" zoomScaleNormal="100" zoomScaleSheetLayoutView="100" workbookViewId="0">
      <selection activeCell="B45" sqref="B45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2.28515625" style="2" customWidth="1"/>
    <col min="9" max="16384" width="9.140625" style="2"/>
  </cols>
  <sheetData>
    <row r="1" spans="1:5" ht="15.75" x14ac:dyDescent="0.25">
      <c r="A1" s="42" t="s">
        <v>11</v>
      </c>
      <c r="B1" s="42"/>
      <c r="C1" s="42"/>
      <c r="D1" s="42"/>
      <c r="E1" s="42"/>
    </row>
    <row r="2" spans="1:5" ht="38.25" customHeight="1" x14ac:dyDescent="0.25">
      <c r="A2" s="43" t="s">
        <v>12</v>
      </c>
      <c r="B2" s="44"/>
      <c r="C2" s="44"/>
      <c r="D2" s="44"/>
      <c r="E2" s="44"/>
    </row>
    <row r="3" spans="1:5" x14ac:dyDescent="0.25">
      <c r="A3" s="56" t="s">
        <v>67</v>
      </c>
      <c r="B3" s="56"/>
      <c r="C3" s="56"/>
      <c r="D3" s="56"/>
      <c r="E3" s="56"/>
    </row>
    <row r="4" spans="1:5" s="1" customFormat="1" ht="15.75" x14ac:dyDescent="0.25">
      <c r="A4" s="36" t="s">
        <v>13</v>
      </c>
      <c r="B4" s="4"/>
      <c r="C4" s="4"/>
      <c r="D4" s="4"/>
      <c r="E4" s="37" t="s">
        <v>68</v>
      </c>
    </row>
    <row r="5" spans="1:5" x14ac:dyDescent="0.25">
      <c r="A5" s="35"/>
      <c r="B5" s="4"/>
      <c r="C5" s="4"/>
      <c r="D5" s="4"/>
      <c r="E5" s="4"/>
    </row>
    <row r="6" spans="1:5" ht="18.75" customHeight="1" x14ac:dyDescent="0.25">
      <c r="A6" s="46" t="s">
        <v>0</v>
      </c>
      <c r="B6" s="46"/>
      <c r="C6" s="46"/>
      <c r="D6" s="46"/>
      <c r="E6" s="46"/>
    </row>
    <row r="7" spans="1:5" x14ac:dyDescent="0.25">
      <c r="A7" s="41" t="s">
        <v>26</v>
      </c>
      <c r="B7" s="41"/>
      <c r="C7" s="41"/>
      <c r="D7" s="41"/>
      <c r="E7" s="41"/>
    </row>
    <row r="8" spans="1:5" ht="19.5" customHeight="1" x14ac:dyDescent="0.25">
      <c r="A8" s="48" t="s">
        <v>1</v>
      </c>
      <c r="B8" s="48"/>
      <c r="C8" s="48"/>
      <c r="D8" s="48"/>
      <c r="E8" s="48"/>
    </row>
    <row r="9" spans="1:5" x14ac:dyDescent="0.25">
      <c r="A9" s="46" t="s">
        <v>27</v>
      </c>
      <c r="B9" s="46"/>
      <c r="C9" s="46"/>
      <c r="D9" s="46"/>
      <c r="E9" s="46"/>
    </row>
    <row r="10" spans="1:5" ht="23.25" customHeight="1" x14ac:dyDescent="0.25">
      <c r="A10" s="49" t="s">
        <v>14</v>
      </c>
      <c r="B10" s="50"/>
      <c r="C10" s="50"/>
      <c r="D10" s="50"/>
      <c r="E10" s="50"/>
    </row>
    <row r="11" spans="1:5" ht="30" customHeight="1" x14ac:dyDescent="0.25">
      <c r="A11" s="46" t="s">
        <v>28</v>
      </c>
      <c r="B11" s="46"/>
      <c r="C11" s="46"/>
      <c r="D11" s="46"/>
      <c r="E11" s="46"/>
    </row>
    <row r="12" spans="1:5" ht="20.25" customHeight="1" x14ac:dyDescent="0.25">
      <c r="A12" s="48" t="s">
        <v>15</v>
      </c>
      <c r="B12" s="51"/>
      <c r="C12" s="51"/>
      <c r="D12" s="51"/>
      <c r="E12" s="51"/>
    </row>
    <row r="13" spans="1:5" ht="21" customHeight="1" x14ac:dyDescent="0.25">
      <c r="A13" s="46" t="s">
        <v>22</v>
      </c>
      <c r="B13" s="46"/>
      <c r="C13" s="46"/>
      <c r="D13" s="46"/>
      <c r="E13" s="46"/>
    </row>
    <row r="14" spans="1:5" x14ac:dyDescent="0.25">
      <c r="A14" s="48" t="s">
        <v>2</v>
      </c>
      <c r="B14" s="51"/>
      <c r="C14" s="51"/>
      <c r="D14" s="51"/>
      <c r="E14" s="51"/>
    </row>
    <row r="15" spans="1:5" x14ac:dyDescent="0.25">
      <c r="A15" s="46" t="s">
        <v>23</v>
      </c>
      <c r="B15" s="46"/>
      <c r="C15" s="46"/>
      <c r="D15" s="46"/>
      <c r="E15" s="46"/>
    </row>
    <row r="16" spans="1:5" x14ac:dyDescent="0.25">
      <c r="A16" s="48" t="s">
        <v>16</v>
      </c>
      <c r="B16" s="51"/>
      <c r="C16" s="51"/>
      <c r="D16" s="51"/>
      <c r="E16" s="51"/>
    </row>
    <row r="17" spans="1:7" ht="29.45" customHeight="1" x14ac:dyDescent="0.25">
      <c r="A17" s="46" t="s">
        <v>17</v>
      </c>
      <c r="B17" s="46"/>
      <c r="C17" s="46"/>
      <c r="D17" s="46"/>
      <c r="E17" s="46"/>
    </row>
    <row r="18" spans="1:7" ht="55.9" customHeight="1" x14ac:dyDescent="0.25">
      <c r="A18" s="46" t="s">
        <v>29</v>
      </c>
      <c r="B18" s="46"/>
      <c r="C18" s="46"/>
      <c r="D18" s="46"/>
      <c r="E18" s="46"/>
    </row>
    <row r="19" spans="1:7" ht="30.75" customHeight="1" x14ac:dyDescent="0.25">
      <c r="A19" s="47" t="s">
        <v>30</v>
      </c>
      <c r="B19" s="47"/>
      <c r="C19" s="47"/>
      <c r="D19" s="47"/>
      <c r="E19" s="47"/>
    </row>
    <row r="20" spans="1:7" x14ac:dyDescent="0.25">
      <c r="A20" s="47"/>
      <c r="B20" s="47"/>
      <c r="C20" s="47"/>
      <c r="D20" s="47"/>
      <c r="E20" s="47"/>
      <c r="F20" s="2">
        <v>720.3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0" t="s">
        <v>46</v>
      </c>
      <c r="B22" s="9" t="s">
        <v>43</v>
      </c>
      <c r="C22" s="3" t="s">
        <v>4</v>
      </c>
      <c r="D22" s="3">
        <v>11.7</v>
      </c>
      <c r="E22" s="8">
        <f>D22*F20*G20</f>
        <v>25282.529999999995</v>
      </c>
    </row>
    <row r="23" spans="1:7" x14ac:dyDescent="0.25">
      <c r="A23" s="7" t="s">
        <v>41</v>
      </c>
      <c r="B23" s="9" t="s">
        <v>24</v>
      </c>
      <c r="C23" s="3" t="s">
        <v>4</v>
      </c>
      <c r="D23" s="3">
        <v>3.43</v>
      </c>
      <c r="E23" s="8">
        <f>D23*F20*G20</f>
        <v>7411.8869999999997</v>
      </c>
    </row>
    <row r="24" spans="1:7" ht="75" x14ac:dyDescent="0.25">
      <c r="A24" s="7" t="s">
        <v>60</v>
      </c>
      <c r="B24" s="9" t="s">
        <v>69</v>
      </c>
      <c r="C24" s="3" t="s">
        <v>4</v>
      </c>
      <c r="D24" s="3"/>
      <c r="E24" s="8">
        <f>790.76*3</f>
        <v>2372.2799999999997</v>
      </c>
    </row>
    <row r="25" spans="1:7" x14ac:dyDescent="0.25">
      <c r="A25" s="7" t="s">
        <v>31</v>
      </c>
      <c r="B25" s="9" t="s">
        <v>69</v>
      </c>
      <c r="C25" s="3" t="s">
        <v>44</v>
      </c>
      <c r="D25" s="3"/>
      <c r="E25" s="8">
        <v>561.39</v>
      </c>
    </row>
    <row r="26" spans="1:7" ht="45" x14ac:dyDescent="0.25">
      <c r="A26" s="21" t="s">
        <v>70</v>
      </c>
      <c r="B26" s="9" t="s">
        <v>71</v>
      </c>
      <c r="C26" s="3" t="s">
        <v>37</v>
      </c>
      <c r="D26" s="3">
        <v>8</v>
      </c>
      <c r="E26" s="8">
        <f>D26*206.95</f>
        <v>1655.6</v>
      </c>
    </row>
    <row r="27" spans="1:7" s="13" customFormat="1" ht="14.25" x14ac:dyDescent="0.2">
      <c r="A27" s="18" t="s">
        <v>25</v>
      </c>
      <c r="B27" s="10"/>
      <c r="C27" s="11"/>
      <c r="D27" s="11"/>
      <c r="E27" s="12">
        <f>SUM(E22:E26)</f>
        <v>37283.686999999991</v>
      </c>
    </row>
    <row r="29" spans="1:7" ht="29.25" customHeight="1" x14ac:dyDescent="0.25">
      <c r="A29" s="53" t="s">
        <v>72</v>
      </c>
      <c r="B29" s="53"/>
      <c r="C29" s="53"/>
      <c r="D29" s="53"/>
      <c r="E29" s="53"/>
    </row>
    <row r="30" spans="1:7" ht="29.25" customHeight="1" x14ac:dyDescent="0.25">
      <c r="A30" s="46" t="s">
        <v>21</v>
      </c>
      <c r="B30" s="46"/>
      <c r="C30" s="46"/>
      <c r="D30" s="46"/>
      <c r="E30" s="46"/>
    </row>
    <row r="31" spans="1:7" x14ac:dyDescent="0.25">
      <c r="A31" s="46" t="s">
        <v>20</v>
      </c>
      <c r="B31" s="46"/>
      <c r="C31" s="46"/>
      <c r="D31" s="46"/>
      <c r="E31" s="46"/>
    </row>
    <row r="32" spans="1:7" ht="28.5" customHeight="1" x14ac:dyDescent="0.25">
      <c r="A32" s="46" t="s">
        <v>32</v>
      </c>
      <c r="B32" s="46"/>
      <c r="C32" s="46"/>
      <c r="D32" s="46"/>
      <c r="E32" s="46"/>
    </row>
    <row r="33" spans="1:5" x14ac:dyDescent="0.25">
      <c r="A33" s="46" t="s">
        <v>18</v>
      </c>
      <c r="B33" s="46"/>
      <c r="C33" s="46"/>
      <c r="D33" s="46"/>
      <c r="E33" s="46"/>
    </row>
    <row r="34" spans="1:5" x14ac:dyDescent="0.25">
      <c r="A34" s="54" t="s">
        <v>5</v>
      </c>
      <c r="B34" s="54"/>
      <c r="C34" s="54"/>
      <c r="D34" s="54"/>
      <c r="E34" s="54"/>
    </row>
    <row r="35" spans="1:5" x14ac:dyDescent="0.25">
      <c r="A35" s="46" t="s">
        <v>18</v>
      </c>
      <c r="B35" s="46"/>
      <c r="C35" s="46"/>
      <c r="D35" s="46"/>
      <c r="E35" s="46"/>
    </row>
    <row r="36" spans="1:5" x14ac:dyDescent="0.25">
      <c r="A36" s="55" t="s">
        <v>33</v>
      </c>
      <c r="B36" s="55"/>
      <c r="C36" s="55"/>
      <c r="D36" s="55"/>
      <c r="E36" s="55"/>
    </row>
    <row r="37" spans="1:5" x14ac:dyDescent="0.25">
      <c r="B37" s="52" t="s">
        <v>19</v>
      </c>
      <c r="C37" s="52"/>
      <c r="D37" s="52"/>
      <c r="E37" s="6" t="s">
        <v>6</v>
      </c>
    </row>
    <row r="38" spans="1:5" x14ac:dyDescent="0.25">
      <c r="A38" s="34"/>
      <c r="B38" s="34"/>
      <c r="C38" s="34"/>
      <c r="D38" s="34"/>
      <c r="E38" s="34"/>
    </row>
    <row r="39" spans="1:5" x14ac:dyDescent="0.25">
      <c r="A39" s="55" t="s">
        <v>34</v>
      </c>
      <c r="B39" s="55"/>
      <c r="C39" s="55"/>
      <c r="D39" s="55"/>
      <c r="E39" s="55"/>
    </row>
    <row r="40" spans="1:5" x14ac:dyDescent="0.25">
      <c r="B40" s="52" t="s">
        <v>19</v>
      </c>
      <c r="C40" s="52"/>
      <c r="D40" s="52"/>
      <c r="E40" s="6" t="s">
        <v>6</v>
      </c>
    </row>
    <row r="42" spans="1:5" x14ac:dyDescent="0.25">
      <c r="A42" s="2" t="s">
        <v>38</v>
      </c>
    </row>
    <row r="43" spans="1:5" x14ac:dyDescent="0.25">
      <c r="A43" s="13" t="s">
        <v>35</v>
      </c>
    </row>
    <row r="44" spans="1:5" x14ac:dyDescent="0.25">
      <c r="A44" s="2" t="s">
        <v>42</v>
      </c>
      <c r="B44" s="14">
        <f>'2кв'!B49</f>
        <v>-21544.703999999994</v>
      </c>
    </row>
    <row r="45" spans="1:5" x14ac:dyDescent="0.25">
      <c r="A45" s="15" t="s">
        <v>73</v>
      </c>
      <c r="B45" s="16"/>
    </row>
    <row r="46" spans="1:5" x14ac:dyDescent="0.25">
      <c r="A46" s="2" t="s">
        <v>39</v>
      </c>
      <c r="B46" s="16">
        <v>31709.15</v>
      </c>
    </row>
    <row r="47" spans="1:5" ht="30" x14ac:dyDescent="0.25">
      <c r="A47" s="33" t="s">
        <v>40</v>
      </c>
      <c r="B47" s="17">
        <f>E27</f>
        <v>37283.686999999991</v>
      </c>
    </row>
    <row r="48" spans="1:5" x14ac:dyDescent="0.25">
      <c r="A48" s="13" t="s">
        <v>36</v>
      </c>
      <c r="B48" s="19">
        <f>B44+B46-B47</f>
        <v>-27119.240999999984</v>
      </c>
    </row>
  </sheetData>
  <mergeCells count="29">
    <mergeCell ref="A35:E35"/>
    <mergeCell ref="A36:E36"/>
    <mergeCell ref="B37:D37"/>
    <mergeCell ref="A39:E39"/>
    <mergeCell ref="B40:D40"/>
    <mergeCell ref="A34:E34"/>
    <mergeCell ref="A15:E15"/>
    <mergeCell ref="A16:E16"/>
    <mergeCell ref="A17:E17"/>
    <mergeCell ref="A18:E18"/>
    <mergeCell ref="A19:E19"/>
    <mergeCell ref="A20:E20"/>
    <mergeCell ref="A29:E29"/>
    <mergeCell ref="A30:E30"/>
    <mergeCell ref="A31:E31"/>
    <mergeCell ref="A32:E32"/>
    <mergeCell ref="A33:E33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C2995-1CCC-4E09-9509-71A4E4642F4C}">
  <dimension ref="A1:G48"/>
  <sheetViews>
    <sheetView tabSelected="1" view="pageBreakPreview" zoomScaleNormal="100" zoomScaleSheetLayoutView="100" workbookViewId="0">
      <selection activeCell="C47" sqref="C47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2.28515625" style="2" customWidth="1"/>
    <col min="9" max="16384" width="9.140625" style="2"/>
  </cols>
  <sheetData>
    <row r="1" spans="1:5" ht="15.75" x14ac:dyDescent="0.25">
      <c r="A1" s="42" t="s">
        <v>11</v>
      </c>
      <c r="B1" s="42"/>
      <c r="C1" s="42"/>
      <c r="D1" s="42"/>
      <c r="E1" s="42"/>
    </row>
    <row r="2" spans="1:5" ht="38.25" customHeight="1" x14ac:dyDescent="0.25">
      <c r="A2" s="43" t="s">
        <v>12</v>
      </c>
      <c r="B2" s="44"/>
      <c r="C2" s="44"/>
      <c r="D2" s="44"/>
      <c r="E2" s="44"/>
    </row>
    <row r="3" spans="1:5" x14ac:dyDescent="0.25">
      <c r="A3" s="56" t="s">
        <v>74</v>
      </c>
      <c r="B3" s="56"/>
      <c r="C3" s="56"/>
      <c r="D3" s="56"/>
      <c r="E3" s="56"/>
    </row>
    <row r="4" spans="1:5" s="1" customFormat="1" ht="15.75" x14ac:dyDescent="0.25">
      <c r="A4" s="36" t="s">
        <v>13</v>
      </c>
      <c r="B4" s="4"/>
      <c r="C4" s="4"/>
      <c r="D4" s="4"/>
      <c r="E4" s="36" t="s">
        <v>75</v>
      </c>
    </row>
    <row r="5" spans="1:5" x14ac:dyDescent="0.25">
      <c r="A5" s="40"/>
      <c r="B5" s="4"/>
      <c r="C5" s="4"/>
      <c r="D5" s="4"/>
      <c r="E5" s="4"/>
    </row>
    <row r="6" spans="1:5" ht="18.75" customHeight="1" x14ac:dyDescent="0.25">
      <c r="A6" s="46" t="s">
        <v>0</v>
      </c>
      <c r="B6" s="46"/>
      <c r="C6" s="46"/>
      <c r="D6" s="46"/>
      <c r="E6" s="46"/>
    </row>
    <row r="7" spans="1:5" x14ac:dyDescent="0.25">
      <c r="A7" s="41" t="s">
        <v>26</v>
      </c>
      <c r="B7" s="41"/>
      <c r="C7" s="41"/>
      <c r="D7" s="41"/>
      <c r="E7" s="41"/>
    </row>
    <row r="8" spans="1:5" ht="19.5" customHeight="1" x14ac:dyDescent="0.25">
      <c r="A8" s="48" t="s">
        <v>1</v>
      </c>
      <c r="B8" s="48"/>
      <c r="C8" s="48"/>
      <c r="D8" s="48"/>
      <c r="E8" s="48"/>
    </row>
    <row r="9" spans="1:5" x14ac:dyDescent="0.25">
      <c r="A9" s="46" t="s">
        <v>27</v>
      </c>
      <c r="B9" s="46"/>
      <c r="C9" s="46"/>
      <c r="D9" s="46"/>
      <c r="E9" s="46"/>
    </row>
    <row r="10" spans="1:5" ht="23.25" customHeight="1" x14ac:dyDescent="0.25">
      <c r="A10" s="49" t="s">
        <v>14</v>
      </c>
      <c r="B10" s="50"/>
      <c r="C10" s="50"/>
      <c r="D10" s="50"/>
      <c r="E10" s="50"/>
    </row>
    <row r="11" spans="1:5" ht="30" customHeight="1" x14ac:dyDescent="0.25">
      <c r="A11" s="46" t="s">
        <v>28</v>
      </c>
      <c r="B11" s="46"/>
      <c r="C11" s="46"/>
      <c r="D11" s="46"/>
      <c r="E11" s="46"/>
    </row>
    <row r="12" spans="1:5" ht="20.25" customHeight="1" x14ac:dyDescent="0.25">
      <c r="A12" s="48" t="s">
        <v>15</v>
      </c>
      <c r="B12" s="51"/>
      <c r="C12" s="51"/>
      <c r="D12" s="51"/>
      <c r="E12" s="51"/>
    </row>
    <row r="13" spans="1:5" ht="21" customHeight="1" x14ac:dyDescent="0.25">
      <c r="A13" s="46" t="s">
        <v>22</v>
      </c>
      <c r="B13" s="46"/>
      <c r="C13" s="46"/>
      <c r="D13" s="46"/>
      <c r="E13" s="46"/>
    </row>
    <row r="14" spans="1:5" x14ac:dyDescent="0.25">
      <c r="A14" s="48" t="s">
        <v>2</v>
      </c>
      <c r="B14" s="51"/>
      <c r="C14" s="51"/>
      <c r="D14" s="51"/>
      <c r="E14" s="51"/>
    </row>
    <row r="15" spans="1:5" x14ac:dyDescent="0.25">
      <c r="A15" s="46" t="s">
        <v>23</v>
      </c>
      <c r="B15" s="46"/>
      <c r="C15" s="46"/>
      <c r="D15" s="46"/>
      <c r="E15" s="46"/>
    </row>
    <row r="16" spans="1:5" x14ac:dyDescent="0.25">
      <c r="A16" s="48" t="s">
        <v>16</v>
      </c>
      <c r="B16" s="51"/>
      <c r="C16" s="51"/>
      <c r="D16" s="51"/>
      <c r="E16" s="51"/>
    </row>
    <row r="17" spans="1:7" ht="29.45" customHeight="1" x14ac:dyDescent="0.25">
      <c r="A17" s="46" t="s">
        <v>17</v>
      </c>
      <c r="B17" s="46"/>
      <c r="C17" s="46"/>
      <c r="D17" s="46"/>
      <c r="E17" s="46"/>
    </row>
    <row r="18" spans="1:7" ht="55.9" customHeight="1" x14ac:dyDescent="0.25">
      <c r="A18" s="46" t="s">
        <v>29</v>
      </c>
      <c r="B18" s="46"/>
      <c r="C18" s="46"/>
      <c r="D18" s="46"/>
      <c r="E18" s="46"/>
    </row>
    <row r="19" spans="1:7" ht="30.75" customHeight="1" x14ac:dyDescent="0.25">
      <c r="A19" s="47" t="s">
        <v>30</v>
      </c>
      <c r="B19" s="47"/>
      <c r="C19" s="47"/>
      <c r="D19" s="47"/>
      <c r="E19" s="47"/>
    </row>
    <row r="20" spans="1:7" x14ac:dyDescent="0.25">
      <c r="A20" s="47"/>
      <c r="B20" s="47"/>
      <c r="C20" s="47"/>
      <c r="D20" s="47"/>
      <c r="E20" s="47"/>
      <c r="F20" s="2">
        <v>720.3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0" t="s">
        <v>46</v>
      </c>
      <c r="B22" s="9" t="s">
        <v>43</v>
      </c>
      <c r="C22" s="3" t="s">
        <v>4</v>
      </c>
      <c r="D22" s="3">
        <v>11.7</v>
      </c>
      <c r="E22" s="8">
        <f>D22*F20*G20</f>
        <v>25282.529999999995</v>
      </c>
    </row>
    <row r="23" spans="1:7" x14ac:dyDescent="0.25">
      <c r="A23" s="7" t="s">
        <v>41</v>
      </c>
      <c r="B23" s="9" t="s">
        <v>24</v>
      </c>
      <c r="C23" s="3" t="s">
        <v>4</v>
      </c>
      <c r="D23" s="3">
        <v>3.43</v>
      </c>
      <c r="E23" s="8">
        <f>D23*F20*G20</f>
        <v>7411.8869999999997</v>
      </c>
    </row>
    <row r="24" spans="1:7" ht="75" x14ac:dyDescent="0.25">
      <c r="A24" s="7" t="s">
        <v>60</v>
      </c>
      <c r="B24" s="9" t="s">
        <v>76</v>
      </c>
      <c r="C24" s="3" t="s">
        <v>4</v>
      </c>
      <c r="D24" s="3"/>
      <c r="E24" s="8">
        <f>790.76*3</f>
        <v>2372.2799999999997</v>
      </c>
    </row>
    <row r="25" spans="1:7" x14ac:dyDescent="0.25">
      <c r="A25" s="7" t="s">
        <v>31</v>
      </c>
      <c r="B25" s="9" t="s">
        <v>76</v>
      </c>
      <c r="C25" s="3" t="s">
        <v>44</v>
      </c>
      <c r="D25" s="3"/>
      <c r="E25" s="8">
        <v>180</v>
      </c>
    </row>
    <row r="26" spans="1:7" ht="30" x14ac:dyDescent="0.25">
      <c r="A26" s="21" t="s">
        <v>77</v>
      </c>
      <c r="B26" s="9" t="s">
        <v>78</v>
      </c>
      <c r="C26" s="3" t="s">
        <v>37</v>
      </c>
      <c r="D26" s="3">
        <v>8</v>
      </c>
      <c r="E26" s="8">
        <f>D26*206.95</f>
        <v>1655.6</v>
      </c>
    </row>
    <row r="27" spans="1:7" s="13" customFormat="1" ht="14.25" x14ac:dyDescent="0.2">
      <c r="A27" s="18" t="s">
        <v>25</v>
      </c>
      <c r="B27" s="10"/>
      <c r="C27" s="11"/>
      <c r="D27" s="11"/>
      <c r="E27" s="12">
        <f>SUM(E22:E26)</f>
        <v>36902.296999999991</v>
      </c>
    </row>
    <row r="29" spans="1:7" ht="29.25" customHeight="1" x14ac:dyDescent="0.25">
      <c r="A29" s="53" t="s">
        <v>100</v>
      </c>
      <c r="B29" s="53"/>
      <c r="C29" s="53"/>
      <c r="D29" s="53"/>
      <c r="E29" s="53"/>
    </row>
    <row r="30" spans="1:7" ht="29.25" customHeight="1" x14ac:dyDescent="0.25">
      <c r="A30" s="46" t="s">
        <v>21</v>
      </c>
      <c r="B30" s="46"/>
      <c r="C30" s="46"/>
      <c r="D30" s="46"/>
      <c r="E30" s="46"/>
    </row>
    <row r="31" spans="1:7" x14ac:dyDescent="0.25">
      <c r="A31" s="46" t="s">
        <v>20</v>
      </c>
      <c r="B31" s="46"/>
      <c r="C31" s="46"/>
      <c r="D31" s="46"/>
      <c r="E31" s="46"/>
    </row>
    <row r="32" spans="1:7" ht="28.5" customHeight="1" x14ac:dyDescent="0.25">
      <c r="A32" s="46" t="s">
        <v>32</v>
      </c>
      <c r="B32" s="46"/>
      <c r="C32" s="46"/>
      <c r="D32" s="46"/>
      <c r="E32" s="46"/>
    </row>
    <row r="33" spans="1:5" x14ac:dyDescent="0.25">
      <c r="A33" s="46" t="s">
        <v>18</v>
      </c>
      <c r="B33" s="46"/>
      <c r="C33" s="46"/>
      <c r="D33" s="46"/>
      <c r="E33" s="46"/>
    </row>
    <row r="34" spans="1:5" x14ac:dyDescent="0.25">
      <c r="A34" s="54" t="s">
        <v>5</v>
      </c>
      <c r="B34" s="54"/>
      <c r="C34" s="54"/>
      <c r="D34" s="54"/>
      <c r="E34" s="54"/>
    </row>
    <row r="35" spans="1:5" x14ac:dyDescent="0.25">
      <c r="A35" s="46" t="s">
        <v>18</v>
      </c>
      <c r="B35" s="46"/>
      <c r="C35" s="46"/>
      <c r="D35" s="46"/>
      <c r="E35" s="46"/>
    </row>
    <row r="36" spans="1:5" x14ac:dyDescent="0.25">
      <c r="A36" s="55" t="s">
        <v>33</v>
      </c>
      <c r="B36" s="55"/>
      <c r="C36" s="55"/>
      <c r="D36" s="55"/>
      <c r="E36" s="55"/>
    </row>
    <row r="37" spans="1:5" x14ac:dyDescent="0.25">
      <c r="B37" s="52" t="s">
        <v>19</v>
      </c>
      <c r="C37" s="52"/>
      <c r="D37" s="52"/>
      <c r="E37" s="6" t="s">
        <v>6</v>
      </c>
    </row>
    <row r="38" spans="1:5" x14ac:dyDescent="0.25">
      <c r="A38" s="39"/>
      <c r="B38" s="39"/>
      <c r="C38" s="39"/>
      <c r="D38" s="39"/>
      <c r="E38" s="39"/>
    </row>
    <row r="39" spans="1:5" x14ac:dyDescent="0.25">
      <c r="A39" s="55" t="s">
        <v>34</v>
      </c>
      <c r="B39" s="55"/>
      <c r="C39" s="55"/>
      <c r="D39" s="55"/>
      <c r="E39" s="55"/>
    </row>
    <row r="40" spans="1:5" x14ac:dyDescent="0.25">
      <c r="B40" s="52" t="s">
        <v>19</v>
      </c>
      <c r="C40" s="52"/>
      <c r="D40" s="52"/>
      <c r="E40" s="6" t="s">
        <v>6</v>
      </c>
    </row>
    <row r="42" spans="1:5" x14ac:dyDescent="0.25">
      <c r="A42" s="2" t="s">
        <v>38</v>
      </c>
    </row>
    <row r="43" spans="1:5" x14ac:dyDescent="0.25">
      <c r="A43" s="13" t="s">
        <v>35</v>
      </c>
    </row>
    <row r="44" spans="1:5" x14ac:dyDescent="0.25">
      <c r="A44" s="2" t="s">
        <v>42</v>
      </c>
      <c r="B44" s="14">
        <f>'3кв'!B48</f>
        <v>-27119.240999999984</v>
      </c>
    </row>
    <row r="45" spans="1:5" x14ac:dyDescent="0.25">
      <c r="A45" s="15" t="s">
        <v>73</v>
      </c>
      <c r="B45" s="16"/>
    </row>
    <row r="46" spans="1:5" x14ac:dyDescent="0.25">
      <c r="A46" s="2" t="s">
        <v>39</v>
      </c>
      <c r="B46" s="16">
        <v>49486.87</v>
      </c>
    </row>
    <row r="47" spans="1:5" ht="30" x14ac:dyDescent="0.25">
      <c r="A47" s="38" t="s">
        <v>40</v>
      </c>
      <c r="B47" s="17">
        <f>E27</f>
        <v>36902.296999999991</v>
      </c>
    </row>
    <row r="48" spans="1:5" x14ac:dyDescent="0.25">
      <c r="A48" s="13" t="s">
        <v>36</v>
      </c>
      <c r="B48" s="19">
        <f>B44+B46-B47</f>
        <v>-14534.667999999972</v>
      </c>
    </row>
  </sheetData>
  <mergeCells count="29">
    <mergeCell ref="A35:E35"/>
    <mergeCell ref="A36:E36"/>
    <mergeCell ref="B37:D37"/>
    <mergeCell ref="A39:E39"/>
    <mergeCell ref="B40:D40"/>
    <mergeCell ref="A29:E29"/>
    <mergeCell ref="A30:E30"/>
    <mergeCell ref="A31:E31"/>
    <mergeCell ref="A32:E32"/>
    <mergeCell ref="A33:E33"/>
    <mergeCell ref="A34:E34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012AE-40D0-4ED4-8F68-CF54173B8ECC}">
  <dimension ref="A1:E35"/>
  <sheetViews>
    <sheetView view="pageBreakPreview" zoomScaleNormal="100" zoomScaleSheetLayoutView="100" workbookViewId="0">
      <selection activeCell="C24" sqref="C24"/>
    </sheetView>
  </sheetViews>
  <sheetFormatPr defaultRowHeight="15" x14ac:dyDescent="0.2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57" t="s">
        <v>79</v>
      </c>
      <c r="B1" s="57"/>
      <c r="C1" s="57"/>
      <c r="D1" s="58"/>
    </row>
    <row r="2" spans="1:5" ht="15.75" x14ac:dyDescent="0.25">
      <c r="A2" s="59" t="s">
        <v>80</v>
      </c>
      <c r="B2" s="59"/>
      <c r="C2" s="59"/>
      <c r="D2" s="1"/>
    </row>
    <row r="3" spans="1:5" ht="15.75" x14ac:dyDescent="0.25">
      <c r="A3" s="59" t="s">
        <v>81</v>
      </c>
      <c r="B3" s="59"/>
      <c r="C3" s="59"/>
      <c r="D3" s="1"/>
    </row>
    <row r="4" spans="1:5" ht="15.75" x14ac:dyDescent="0.25">
      <c r="A4" s="57" t="s">
        <v>97</v>
      </c>
      <c r="B4" s="57"/>
      <c r="C4" s="57"/>
      <c r="D4" s="58"/>
    </row>
    <row r="5" spans="1:5" ht="15.75" x14ac:dyDescent="0.25">
      <c r="A5" s="60"/>
      <c r="B5" s="60"/>
      <c r="C5" s="60"/>
      <c r="D5" s="1"/>
    </row>
    <row r="6" spans="1:5" ht="15.75" x14ac:dyDescent="0.25">
      <c r="A6" s="1"/>
      <c r="B6" s="61" t="s">
        <v>82</v>
      </c>
      <c r="C6" s="62">
        <f>'1кв'!B46</f>
        <v>-2664.07</v>
      </c>
      <c r="D6" s="63"/>
    </row>
    <row r="7" spans="1:5" ht="15.75" x14ac:dyDescent="0.25">
      <c r="A7" s="1"/>
      <c r="B7" s="61" t="s">
        <v>98</v>
      </c>
      <c r="C7" s="62"/>
      <c r="D7" s="63"/>
    </row>
    <row r="8" spans="1:5" ht="15.75" x14ac:dyDescent="0.25">
      <c r="A8" s="64" t="s">
        <v>83</v>
      </c>
      <c r="B8" s="61" t="s">
        <v>84</v>
      </c>
      <c r="C8" s="65">
        <f>'1кв'!B48+'2кв'!B47+'3кв'!B46+'4кв'!B46</f>
        <v>140695.74</v>
      </c>
      <c r="D8" s="66"/>
    </row>
    <row r="9" spans="1:5" ht="15.75" x14ac:dyDescent="0.25">
      <c r="A9" s="27"/>
      <c r="B9" s="61" t="s">
        <v>85</v>
      </c>
      <c r="C9" s="67">
        <f>SUM(C8:C8)</f>
        <v>140695.74</v>
      </c>
      <c r="D9" s="63"/>
    </row>
    <row r="10" spans="1:5" ht="15.75" x14ac:dyDescent="0.25">
      <c r="A10" s="1"/>
      <c r="B10" s="68"/>
      <c r="C10" s="68"/>
      <c r="D10" s="69"/>
    </row>
    <row r="11" spans="1:5" ht="15.75" x14ac:dyDescent="0.25">
      <c r="A11" s="1" t="s">
        <v>86</v>
      </c>
      <c r="B11" s="20" t="s">
        <v>87</v>
      </c>
      <c r="C11" s="70">
        <f>'1кв'!E22+'2кв'!E22+'3кв'!E22+'4кв'!E22</f>
        <v>97586.243999999992</v>
      </c>
      <c r="D11" s="69"/>
    </row>
    <row r="12" spans="1:5" ht="15.75" x14ac:dyDescent="0.25">
      <c r="A12" s="1"/>
      <c r="B12" s="7" t="s">
        <v>41</v>
      </c>
      <c r="C12" s="70">
        <f>'1кв'!E23+'2кв'!E23+'3кв'!E23+'4кв'!E23</f>
        <v>29085.713999999996</v>
      </c>
      <c r="D12" s="69"/>
      <c r="E12" s="71"/>
    </row>
    <row r="13" spans="1:5" ht="45" x14ac:dyDescent="0.25">
      <c r="B13" s="7" t="s">
        <v>60</v>
      </c>
      <c r="C13" s="70">
        <f>'1кв'!E24+'2кв'!E24+'3кв'!E24+'4кв'!E24</f>
        <v>7290.12</v>
      </c>
      <c r="D13" s="69"/>
    </row>
    <row r="14" spans="1:5" ht="15.75" x14ac:dyDescent="0.25">
      <c r="A14" s="1"/>
      <c r="B14" s="7" t="s">
        <v>31</v>
      </c>
      <c r="C14" s="70">
        <f>'1кв'!E25+'2кв'!E25+'3кв'!E25+'4кв'!E25</f>
        <v>1374.87</v>
      </c>
      <c r="D14" s="69"/>
    </row>
    <row r="15" spans="1:5" ht="15.75" x14ac:dyDescent="0.25">
      <c r="A15" s="1"/>
      <c r="B15" s="72" t="s">
        <v>99</v>
      </c>
      <c r="C15" s="73">
        <f>14.5*197.1+16*206.95</f>
        <v>6169.15</v>
      </c>
      <c r="D15" s="69"/>
    </row>
    <row r="16" spans="1:5" ht="15.75" x14ac:dyDescent="0.25">
      <c r="A16" s="1"/>
      <c r="B16" s="74" t="s">
        <v>88</v>
      </c>
      <c r="C16" s="73">
        <f>SUM(C17:C17)</f>
        <v>11060.24</v>
      </c>
      <c r="D16" s="69"/>
    </row>
    <row r="17" spans="1:5" ht="30" x14ac:dyDescent="0.25">
      <c r="A17" s="1"/>
      <c r="B17" s="26" t="s">
        <v>64</v>
      </c>
      <c r="C17" s="75">
        <f>'2кв'!E26</f>
        <v>11060.24</v>
      </c>
      <c r="D17" s="69"/>
    </row>
    <row r="18" spans="1:5" ht="15.75" x14ac:dyDescent="0.25">
      <c r="A18" s="1"/>
      <c r="B18" s="76" t="s">
        <v>89</v>
      </c>
      <c r="C18" s="77">
        <f>SUM(C11:C16)</f>
        <v>152566.33799999996</v>
      </c>
      <c r="D18" s="69"/>
      <c r="E18" s="71"/>
    </row>
    <row r="19" spans="1:5" ht="15.75" x14ac:dyDescent="0.25">
      <c r="A19" s="1"/>
      <c r="B19" s="78" t="s">
        <v>90</v>
      </c>
      <c r="C19" s="77">
        <f>C6+C9-C18</f>
        <v>-14534.667999999976</v>
      </c>
      <c r="D19" s="69"/>
    </row>
    <row r="20" spans="1:5" ht="15.75" x14ac:dyDescent="0.25">
      <c r="A20" s="1"/>
      <c r="B20" s="64"/>
      <c r="C20" s="64"/>
      <c r="D20" s="69"/>
    </row>
    <row r="21" spans="1:5" ht="15.75" x14ac:dyDescent="0.25">
      <c r="A21" s="1"/>
      <c r="B21" s="64"/>
      <c r="C21" s="64"/>
      <c r="D21" s="69"/>
    </row>
    <row r="22" spans="1:5" ht="15.75" x14ac:dyDescent="0.25">
      <c r="A22" s="1"/>
      <c r="B22" s="64"/>
      <c r="C22" s="64"/>
      <c r="D22" s="69"/>
    </row>
    <row r="23" spans="1:5" ht="15.75" x14ac:dyDescent="0.25">
      <c r="A23" s="64" t="s">
        <v>91</v>
      </c>
      <c r="C23" s="64"/>
      <c r="D23" s="69"/>
    </row>
    <row r="24" spans="1:5" ht="15.75" x14ac:dyDescent="0.25">
      <c r="A24" s="1"/>
      <c r="B24" s="64"/>
      <c r="C24" s="64"/>
      <c r="D24" s="69"/>
    </row>
    <row r="25" spans="1:5" ht="15.75" x14ac:dyDescent="0.25">
      <c r="A25" s="1"/>
      <c r="B25" s="64"/>
      <c r="C25" s="64"/>
      <c r="D25" s="69"/>
    </row>
    <row r="26" spans="1:5" ht="15.75" x14ac:dyDescent="0.25">
      <c r="A26" s="1" t="s">
        <v>92</v>
      </c>
      <c r="B26" s="64" t="s">
        <v>93</v>
      </c>
      <c r="C26" s="64"/>
      <c r="D26" s="69"/>
    </row>
    <row r="27" spans="1:5" ht="15.75" x14ac:dyDescent="0.25">
      <c r="A27" s="1"/>
      <c r="B27" s="64" t="s">
        <v>94</v>
      </c>
      <c r="C27" s="64"/>
      <c r="D27" s="69"/>
    </row>
    <row r="28" spans="1:5" ht="15.75" x14ac:dyDescent="0.25">
      <c r="A28" s="1"/>
      <c r="B28" s="64" t="s">
        <v>95</v>
      </c>
      <c r="C28" s="64"/>
      <c r="D28" s="69"/>
    </row>
    <row r="29" spans="1:5" ht="15.75" x14ac:dyDescent="0.25">
      <c r="A29" s="1"/>
      <c r="B29" s="64"/>
      <c r="C29" s="64"/>
      <c r="D29" s="69"/>
    </row>
    <row r="30" spans="1:5" ht="15.75" x14ac:dyDescent="0.25">
      <c r="A30" s="1"/>
      <c r="B30" s="64"/>
      <c r="C30" s="64"/>
      <c r="D30" s="69"/>
    </row>
    <row r="31" spans="1:5" ht="15.75" x14ac:dyDescent="0.25">
      <c r="A31" s="60" t="s">
        <v>96</v>
      </c>
      <c r="B31" s="60"/>
      <c r="C31" s="60"/>
      <c r="D31" s="69"/>
    </row>
    <row r="32" spans="1:5" ht="15.75" x14ac:dyDescent="0.25">
      <c r="A32" s="1"/>
      <c r="B32" s="64"/>
      <c r="C32" s="64"/>
      <c r="D32" s="69"/>
    </row>
    <row r="33" spans="1:4" ht="15.75" x14ac:dyDescent="0.25">
      <c r="A33" s="1"/>
      <c r="B33" s="64"/>
      <c r="C33" s="64"/>
      <c r="D33" s="69"/>
    </row>
    <row r="34" spans="1:4" ht="15.75" x14ac:dyDescent="0.25">
      <c r="A34" s="1"/>
      <c r="B34" s="64"/>
      <c r="C34" s="64"/>
      <c r="D34" s="69"/>
    </row>
    <row r="35" spans="1:4" ht="15.75" x14ac:dyDescent="0.25">
      <c r="A35" s="1"/>
      <c r="B35" s="64"/>
      <c r="C35" s="64"/>
      <c r="D35" s="69"/>
    </row>
  </sheetData>
  <mergeCells count="7">
    <mergeCell ref="A31:C31"/>
    <mergeCell ref="A1:C1"/>
    <mergeCell ref="A2:C2"/>
    <mergeCell ref="A3:C3"/>
    <mergeCell ref="A4:C4"/>
    <mergeCell ref="A5:C5"/>
    <mergeCell ref="B10:C1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2021-03-07T12:53:33Z</dcterms:modified>
</cp:coreProperties>
</file>