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filterPrivacy="1" defaultThemeVersion="124226"/>
  <xr:revisionPtr revIDLastSave="0" documentId="13_ncr:1_{A553D115-2E67-4BD6-9E13-A4A45F8E8614}" xr6:coauthVersionLast="37" xr6:coauthVersionMax="37" xr10:uidLastSave="{00000000-0000-0000-0000-000000000000}"/>
  <bookViews>
    <workbookView xWindow="240" yWindow="225" windowWidth="14805" windowHeight="7890" activeTab="4" xr2:uid="{00000000-000D-0000-FFFF-FFFF00000000}"/>
  </bookViews>
  <sheets>
    <sheet name="1кв" sheetId="14" r:id="rId1"/>
    <sheet name="2кв" sheetId="15" r:id="rId2"/>
    <sheet name="3кв" sheetId="16" r:id="rId3"/>
    <sheet name="4кв" sheetId="17" r:id="rId4"/>
    <sheet name="отчет" sheetId="18" r:id="rId5"/>
  </sheets>
  <definedNames>
    <definedName name="_xlnm.Print_Area" localSheetId="0">'1кв'!$A$1:$E$53</definedName>
    <definedName name="_xlnm.Print_Area" localSheetId="1">'2кв'!$A$1:$E$51</definedName>
    <definedName name="_xlnm.Print_Area" localSheetId="2">'3кв'!$A$1:$E$54</definedName>
    <definedName name="_xlnm.Print_Area" localSheetId="3">'4кв'!$A$1:$E$52</definedName>
    <definedName name="_xlnm.Print_Area" localSheetId="4">отчет!$A$1:$C$38</definedName>
  </definedNames>
  <calcPr calcId="179021"/>
</workbook>
</file>

<file path=xl/calcChain.xml><?xml version="1.0" encoding="utf-8"?>
<calcChain xmlns="http://schemas.openxmlformats.org/spreadsheetml/2006/main">
  <c r="C17" i="18" l="1"/>
  <c r="C18" i="18"/>
  <c r="D31" i="16"/>
  <c r="C20" i="18"/>
  <c r="C19" i="18"/>
  <c r="C16" i="18"/>
  <c r="C15" i="18"/>
  <c r="C14" i="18"/>
  <c r="C13" i="18"/>
  <c r="C12" i="18"/>
  <c r="C9" i="18"/>
  <c r="C10" i="18" s="1"/>
  <c r="C8" i="18"/>
  <c r="C6" i="18"/>
  <c r="B45" i="17"/>
  <c r="B48" i="17"/>
  <c r="E25" i="17"/>
  <c r="E23" i="17"/>
  <c r="E22" i="17"/>
  <c r="E29" i="17" s="1"/>
  <c r="B49" i="17" s="1"/>
  <c r="C23" i="18" l="1"/>
  <c r="C24" i="18" s="1"/>
  <c r="B50" i="17"/>
  <c r="E28" i="16"/>
  <c r="E29" i="16"/>
  <c r="E27" i="16"/>
  <c r="B50" i="16"/>
  <c r="E25" i="16"/>
  <c r="E23" i="16"/>
  <c r="E22" i="16"/>
  <c r="E31" i="16" s="1"/>
  <c r="B51" i="16" l="1"/>
  <c r="B47" i="15"/>
  <c r="E27" i="15"/>
  <c r="E23" i="15" l="1"/>
  <c r="E25" i="15"/>
  <c r="D22" i="15"/>
  <c r="E22" i="15" s="1"/>
  <c r="E28" i="15" s="1"/>
  <c r="B48" i="15" l="1"/>
  <c r="B49" i="14"/>
  <c r="E28" i="14" l="1"/>
  <c r="E29" i="14"/>
  <c r="E27" i="14"/>
  <c r="D22" i="14" l="1"/>
  <c r="E24" i="14" l="1"/>
  <c r="E22" i="14"/>
  <c r="E30" i="14" s="1"/>
  <c r="B50" i="14" l="1"/>
  <c r="B51" i="14" s="1"/>
  <c r="B44" i="15" s="1"/>
  <c r="B49" i="15" s="1"/>
  <c r="B47" i="16" s="1"/>
  <c r="B52" i="16" s="1"/>
</calcChain>
</file>

<file path=xl/sharedStrings.xml><?xml version="1.0" encoding="utf-8"?>
<sst xmlns="http://schemas.openxmlformats.org/spreadsheetml/2006/main" count="308" uniqueCount="111">
  <si>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</si>
  <si>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</si>
  <si>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</si>
  <si>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</si>
  <si>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</si>
  <si>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</si>
  <si>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</si>
  <si>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</si>
  <si>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</si>
  <si>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</si>
  <si>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</si>
  <si>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</si>
  <si>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</si>
  <si>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</si>
  <si>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</si>
  <si>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</si>
  <si>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</si>
  <si>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</si>
  <si>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</si>
  <si>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</si>
  <si>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</si>
  <si>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</si>
  <si>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</si>
  <si>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</si>
  <si>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</si>
  <si>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</si>
  <si>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Строителей, д. 17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</si>
  <si>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Романкова Романа Анатольевича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</si>
  <si>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№17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Строителей</t>
    </r>
  </si>
  <si>
    <t>Стоимость материалов</t>
  </si>
  <si>
    <t>1 квартал</t>
  </si>
  <si>
    <t>руб.</t>
  </si>
  <si>
    <t>Исполнитель - ООО ЖКХ "Локомотив", в лице директора  Шевченко Г. А.</t>
  </si>
  <si>
    <t>Заказчик - Собственники МКД, в лице председателя совета МКД  Романкова Р.А.</t>
  </si>
  <si>
    <t>Настоящий Акт составлен в 2-х экземплярах, имеющий одинаковую юридическую силу, по одному для каждой Стороны.</t>
  </si>
  <si>
    <t xml:space="preserve">определена приложением № 9 к договору </t>
  </si>
  <si>
    <t>Информация для собственников: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</si>
  <si>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№23,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№12 от 01.06.2016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</si>
  <si>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№78 от   01.06.2016 г.</t>
    </r>
  </si>
  <si>
    <t>Оплачено , руб</t>
  </si>
  <si>
    <t>Расходы по содержанию и тек.ремонту, руб.</t>
  </si>
  <si>
    <t xml:space="preserve">Общехозяйственные расходы </t>
  </si>
  <si>
    <t xml:space="preserve">Итого остаток на конец  квартала </t>
  </si>
  <si>
    <t>февраль</t>
  </si>
  <si>
    <t xml:space="preserve">Остаток на начало квартала </t>
  </si>
  <si>
    <t>ч/ч</t>
  </si>
  <si>
    <t>Услуги по содержанию многоквартирного дома</t>
  </si>
  <si>
    <t>Общая площадь квартир -  1545,1</t>
  </si>
  <si>
    <t>за 1 квартал 2020г.</t>
  </si>
  <si>
    <t>"31" 03 2020 г.</t>
  </si>
  <si>
    <t>Обработка подъездов хлорсодержащими растворами  протирка перил, почт.ящиков, замков ежедневно</t>
  </si>
  <si>
    <t>с 26.03 по 31.03</t>
  </si>
  <si>
    <t>Ремонт и окраска урн</t>
  </si>
  <si>
    <t>Частичный ремонт кровли,пропенивание конька,заделка слуховых окон</t>
  </si>
  <si>
    <t>сварка петли на входной двери</t>
  </si>
  <si>
    <t>январь</t>
  </si>
  <si>
    <t>Монтаж продухов из подвала (смета)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</si>
  <si>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девяносто две тысячи восемьсот семьдесят семь рублей 06 копеек</t>
    </r>
  </si>
  <si>
    <t>Предъявлено населению 93195,21 руб.</t>
  </si>
  <si>
    <t>Интернет Квант-телеком с 15.05.2019</t>
  </si>
  <si>
    <t>за 2 квартал 2020г.</t>
  </si>
  <si>
    <t>"30" 06 2020 г.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</si>
  <si>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</si>
  <si>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</si>
  <si>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t>Дезинсекция, дератизация</t>
  </si>
  <si>
    <t>май</t>
  </si>
  <si>
    <t>Ремонт ГВС в подвале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</si>
  <si>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семьдесят девять тысяч шестьдесят два рубля 64 копейки</t>
    </r>
  </si>
  <si>
    <t>Предъявлено населению 92706, руб.</t>
  </si>
  <si>
    <t>за 3 квартал 2020г.</t>
  </si>
  <si>
    <t>"30" 09 2020 г.</t>
  </si>
  <si>
    <t>3 квартал</t>
  </si>
  <si>
    <t>Замена стояка ХВС</t>
  </si>
  <si>
    <t>Ремонт и установка песочницы</t>
  </si>
  <si>
    <t>замена стояка ГВС (кв.16,13)</t>
  </si>
  <si>
    <t>замена коньков кровли (смета)</t>
  </si>
  <si>
    <t>июль</t>
  </si>
  <si>
    <t>сентябрь</t>
  </si>
  <si>
    <t>ч/час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</si>
  <si>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09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сто шестнадцать тысяч триста двадцать девять рублей 17 копеек</t>
    </r>
  </si>
  <si>
    <t>Предъявлено населению 96460,65руб.</t>
  </si>
  <si>
    <t>за 4 квартал 2020 года</t>
  </si>
  <si>
    <t>"31" 12 2020г.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</si>
  <si>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10 2020 г</t>
    </r>
    <r>
      <rPr>
        <sz val="11"/>
        <color theme="1"/>
        <rFont val="Times New Roman"/>
        <family val="1"/>
        <charset val="204"/>
      </rPr>
      <t>. по "31</t>
    </r>
    <r>
      <rPr>
        <u/>
        <sz val="11"/>
        <color theme="1"/>
        <rFont val="Times New Roman"/>
        <family val="1"/>
        <charset val="204"/>
      </rPr>
      <t>" 12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девяносто паять тысяч триста пятнадцать рублей 14 копеек</t>
    </r>
  </si>
  <si>
    <t>4 квартал</t>
  </si>
  <si>
    <t>ноябрь</t>
  </si>
  <si>
    <t>Ремонт магистрали ГВС (смета)</t>
  </si>
  <si>
    <t>декабрь</t>
  </si>
  <si>
    <t>Утепление чердачного перекрытия 330 м2 (смета)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</si>
  <si>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</si>
  <si>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</si>
  <si>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</si>
  <si>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</si>
  <si>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</si>
  <si>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</si>
  <si>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</si>
  <si>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</si>
  <si>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</si>
  <si>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</si>
  <si>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</si>
  <si>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</si>
  <si>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</si>
  <si>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</si>
  <si>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</si>
  <si>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Перечень предлагаемых работ на 2021 год.</t>
  </si>
  <si>
    <t>Предложение по структуре тарифа на 2021 год.</t>
  </si>
  <si>
    <t>Председатель совета дома_____________________________________________</t>
  </si>
  <si>
    <t>Начислено всего 378822,51</t>
  </si>
  <si>
    <t>Оплачено размещение интернет Квант-телеком в МОП</t>
  </si>
  <si>
    <t>Непредвиденные работы 74,5ч/ч</t>
  </si>
  <si>
    <t>по ж.д. ул.Строителей, д.17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</si>
</sst>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#,##0.00\ _₽"/>
    <numFmt numFmtId="165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0" fontId="13" fillId="0" borderId="0" xfId="0" applyFont="1"/>
    <xf numFmtId="0" fontId="12" fillId="2" borderId="3" xfId="0" applyFont="1" applyFill="1" applyBorder="1" applyAlignment="1">
      <alignment horizontal="center"/>
    </xf>
    <xf numFmtId="0" fontId="4" fillId="2" borderId="0" xfId="0" applyFont="1" applyFill="1"/>
    <xf numFmtId="0" fontId="2" fillId="0" borderId="0" xfId="0" applyFont="1" applyAlignment="1">
      <alignment wrapText="1"/>
    </xf>
    <xf numFmtId="39" fontId="8" fillId="0" borderId="0" xfId="1" applyNumberFormat="1" applyFont="1"/>
    <xf numFmtId="39" fontId="4" fillId="0" borderId="0" xfId="1" applyNumberFormat="1" applyFont="1"/>
    <xf numFmtId="0" fontId="12" fillId="2" borderId="3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2" fillId="2" borderId="6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4" fillId="0" borderId="4" xfId="0" applyFont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2" fillId="2" borderId="9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4" fillId="0" borderId="0" xfId="0" applyFont="1" applyAlignment="1">
      <alignment horizontal="center"/>
    </xf>
    <xf numFmtId="0" fontId="14" fillId="0" borderId="0" xfId="0" applyFont="1"/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4" fontId="8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164" fontId="0" fillId="0" borderId="1" xfId="0" applyNumberFormat="1" applyBorder="1" applyAlignment="1">
      <alignment horizontal="center"/>
    </xf>
    <xf numFmtId="165" fontId="4" fillId="0" borderId="0" xfId="1" applyNumberFormat="1" applyFont="1" applyBorder="1"/>
    <xf numFmtId="164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10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3" fontId="4" fillId="0" borderId="4" xfId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view="pageBreakPreview" topLeftCell="A19" zoomScaleNormal="100" zoomScaleSheetLayoutView="100" workbookViewId="0">
      <selection activeCell="A26" sqref="A26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85546875" style="2" customWidth="1"/>
    <col min="9" max="16384" width="9.140625" style="2"/>
  </cols>
  <sheetData>
    <row r="1" spans="1:5" ht="15.75" x14ac:dyDescent="0.25">
      <c r="A1" s="55" t="s">
        <v>11</v>
      </c>
      <c r="B1" s="55"/>
      <c r="C1" s="55"/>
      <c r="D1" s="55"/>
      <c r="E1" s="55"/>
    </row>
    <row r="2" spans="1:5" ht="30.75" customHeight="1" x14ac:dyDescent="0.25">
      <c r="A2" s="56" t="s">
        <v>12</v>
      </c>
      <c r="B2" s="57"/>
      <c r="C2" s="57"/>
      <c r="D2" s="57"/>
      <c r="E2" s="57"/>
    </row>
    <row r="3" spans="1:5" ht="15.75" x14ac:dyDescent="0.25">
      <c r="A3" s="56" t="s">
        <v>48</v>
      </c>
      <c r="B3" s="56"/>
      <c r="C3" s="56"/>
      <c r="D3" s="56"/>
      <c r="E3" s="56"/>
    </row>
    <row r="4" spans="1:5" s="1" customFormat="1" ht="15.75" x14ac:dyDescent="0.25">
      <c r="A4" s="5" t="s">
        <v>13</v>
      </c>
      <c r="B4" s="28"/>
      <c r="C4" s="28"/>
      <c r="D4" s="58" t="s">
        <v>49</v>
      </c>
      <c r="E4" s="58"/>
    </row>
    <row r="5" spans="1:5" x14ac:dyDescent="0.25">
      <c r="A5" s="27"/>
      <c r="B5" s="4"/>
      <c r="C5" s="4"/>
      <c r="D5" s="4"/>
      <c r="E5" s="4"/>
    </row>
    <row r="6" spans="1:5" x14ac:dyDescent="0.25">
      <c r="A6" s="47" t="s">
        <v>0</v>
      </c>
      <c r="B6" s="47"/>
      <c r="C6" s="47"/>
      <c r="D6" s="47"/>
      <c r="E6" s="47"/>
    </row>
    <row r="7" spans="1:5" x14ac:dyDescent="0.25">
      <c r="A7" s="54" t="s">
        <v>26</v>
      </c>
      <c r="B7" s="54"/>
      <c r="C7" s="54"/>
      <c r="D7" s="54"/>
      <c r="E7" s="54"/>
    </row>
    <row r="8" spans="1:5" x14ac:dyDescent="0.25">
      <c r="A8" s="50" t="s">
        <v>1</v>
      </c>
      <c r="B8" s="50"/>
      <c r="C8" s="50"/>
      <c r="D8" s="50"/>
      <c r="E8" s="50"/>
    </row>
    <row r="9" spans="1:5" x14ac:dyDescent="0.25">
      <c r="A9" s="47" t="s">
        <v>27</v>
      </c>
      <c r="B9" s="47"/>
      <c r="C9" s="47"/>
      <c r="D9" s="47"/>
      <c r="E9" s="47"/>
    </row>
    <row r="10" spans="1:5" ht="24.75" customHeight="1" x14ac:dyDescent="0.25">
      <c r="A10" s="51" t="s">
        <v>14</v>
      </c>
      <c r="B10" s="52"/>
      <c r="C10" s="52"/>
      <c r="D10" s="52"/>
      <c r="E10" s="52"/>
    </row>
    <row r="11" spans="1:5" ht="30.75" customHeight="1" x14ac:dyDescent="0.25">
      <c r="A11" s="47" t="s">
        <v>37</v>
      </c>
      <c r="B11" s="47"/>
      <c r="C11" s="47"/>
      <c r="D11" s="47"/>
      <c r="E11" s="47"/>
    </row>
    <row r="12" spans="1:5" x14ac:dyDescent="0.25">
      <c r="A12" s="50" t="s">
        <v>15</v>
      </c>
      <c r="B12" s="53"/>
      <c r="C12" s="53"/>
      <c r="D12" s="53"/>
      <c r="E12" s="53"/>
    </row>
    <row r="13" spans="1:5" x14ac:dyDescent="0.25">
      <c r="A13" s="47" t="s">
        <v>22</v>
      </c>
      <c r="B13" s="47"/>
      <c r="C13" s="47"/>
      <c r="D13" s="47"/>
      <c r="E13" s="47"/>
    </row>
    <row r="14" spans="1:5" x14ac:dyDescent="0.25">
      <c r="A14" s="50" t="s">
        <v>2</v>
      </c>
      <c r="B14" s="53"/>
      <c r="C14" s="53"/>
      <c r="D14" s="53"/>
      <c r="E14" s="53"/>
    </row>
    <row r="15" spans="1:5" x14ac:dyDescent="0.25">
      <c r="A15" s="47" t="s">
        <v>23</v>
      </c>
      <c r="B15" s="47"/>
      <c r="C15" s="47"/>
      <c r="D15" s="47"/>
      <c r="E15" s="47"/>
    </row>
    <row r="16" spans="1:5" x14ac:dyDescent="0.25">
      <c r="A16" s="50" t="s">
        <v>16</v>
      </c>
      <c r="B16" s="53"/>
      <c r="C16" s="53"/>
      <c r="D16" s="53"/>
      <c r="E16" s="53"/>
    </row>
    <row r="17" spans="1:7" ht="30" customHeight="1" x14ac:dyDescent="0.25">
      <c r="A17" s="47" t="s">
        <v>17</v>
      </c>
      <c r="B17" s="47"/>
      <c r="C17" s="47"/>
      <c r="D17" s="47"/>
      <c r="E17" s="47"/>
    </row>
    <row r="18" spans="1:7" ht="63" customHeight="1" x14ac:dyDescent="0.25">
      <c r="A18" s="47" t="s">
        <v>38</v>
      </c>
      <c r="B18" s="47"/>
      <c r="C18" s="47"/>
      <c r="D18" s="47"/>
      <c r="E18" s="47"/>
    </row>
    <row r="19" spans="1:7" ht="32.25" customHeight="1" x14ac:dyDescent="0.25">
      <c r="A19" s="45" t="s">
        <v>28</v>
      </c>
      <c r="B19" s="45"/>
      <c r="C19" s="45"/>
      <c r="D19" s="45"/>
      <c r="E19" s="45"/>
    </row>
    <row r="20" spans="1:7" ht="12.75" customHeight="1" x14ac:dyDescent="0.25">
      <c r="A20" s="45"/>
      <c r="B20" s="45"/>
      <c r="C20" s="45"/>
      <c r="D20" s="45"/>
      <c r="E20" s="45"/>
      <c r="F20" s="2">
        <v>1545.1</v>
      </c>
      <c r="G20" s="2">
        <v>3</v>
      </c>
    </row>
    <row r="21" spans="1:7" ht="127.5" customHeight="1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2" t="s">
        <v>46</v>
      </c>
      <c r="B22" s="9" t="s">
        <v>35</v>
      </c>
      <c r="C22" s="3" t="s">
        <v>4</v>
      </c>
      <c r="D22" s="3">
        <f>12.06</f>
        <v>12.06</v>
      </c>
      <c r="E22" s="8">
        <f>D22*F20*G20</f>
        <v>55901.717999999993</v>
      </c>
    </row>
    <row r="23" spans="1:7" ht="60" x14ac:dyDescent="0.25">
      <c r="A23" s="7" t="s">
        <v>50</v>
      </c>
      <c r="B23" s="29" t="s">
        <v>51</v>
      </c>
      <c r="C23" s="3" t="s">
        <v>4</v>
      </c>
      <c r="D23" s="3"/>
      <c r="E23" s="8">
        <v>346.56</v>
      </c>
    </row>
    <row r="24" spans="1:7" x14ac:dyDescent="0.25">
      <c r="A24" s="7" t="s">
        <v>41</v>
      </c>
      <c r="B24" s="9" t="s">
        <v>24</v>
      </c>
      <c r="C24" s="3" t="s">
        <v>4</v>
      </c>
      <c r="D24" s="3">
        <v>3.3</v>
      </c>
      <c r="E24" s="8">
        <f>D24*F20*G20</f>
        <v>15296.489999999998</v>
      </c>
    </row>
    <row r="25" spans="1:7" x14ac:dyDescent="0.25">
      <c r="A25" s="32" t="s">
        <v>29</v>
      </c>
      <c r="B25" s="23" t="s">
        <v>30</v>
      </c>
      <c r="C25" s="3" t="s">
        <v>31</v>
      </c>
      <c r="D25" s="3"/>
      <c r="E25" s="8">
        <v>1030.99</v>
      </c>
    </row>
    <row r="26" spans="1:7" ht="31.5" x14ac:dyDescent="0.25">
      <c r="A26" s="33" t="s">
        <v>56</v>
      </c>
      <c r="B26" s="31" t="s">
        <v>55</v>
      </c>
      <c r="C26" s="3" t="s">
        <v>31</v>
      </c>
      <c r="D26" s="3"/>
      <c r="E26" s="8">
        <v>15768</v>
      </c>
    </row>
    <row r="27" spans="1:7" ht="15.75" x14ac:dyDescent="0.25">
      <c r="A27" s="24" t="s">
        <v>52</v>
      </c>
      <c r="B27" s="16" t="s">
        <v>55</v>
      </c>
      <c r="C27" s="3" t="s">
        <v>45</v>
      </c>
      <c r="D27" s="3">
        <v>3</v>
      </c>
      <c r="E27" s="8">
        <f>D27*197.1</f>
        <v>591.29999999999995</v>
      </c>
    </row>
    <row r="28" spans="1:7" ht="47.25" x14ac:dyDescent="0.25">
      <c r="A28" s="21" t="s">
        <v>53</v>
      </c>
      <c r="B28" s="16" t="s">
        <v>43</v>
      </c>
      <c r="C28" s="3" t="s">
        <v>45</v>
      </c>
      <c r="D28" s="30">
        <v>18</v>
      </c>
      <c r="E28" s="8">
        <f t="shared" ref="E28:E29" si="0">D28*197.1</f>
        <v>3547.7999999999997</v>
      </c>
    </row>
    <row r="29" spans="1:7" ht="15.75" x14ac:dyDescent="0.25">
      <c r="A29" s="21" t="s">
        <v>54</v>
      </c>
      <c r="B29" s="16" t="s">
        <v>43</v>
      </c>
      <c r="C29" s="3" t="s">
        <v>45</v>
      </c>
      <c r="D29" s="30">
        <v>2</v>
      </c>
      <c r="E29" s="8">
        <f t="shared" si="0"/>
        <v>394.2</v>
      </c>
    </row>
    <row r="30" spans="1:7" s="14" customFormat="1" ht="14.25" x14ac:dyDescent="0.2">
      <c r="A30" s="10" t="s">
        <v>25</v>
      </c>
      <c r="B30" s="11"/>
      <c r="C30" s="12"/>
      <c r="D30" s="12"/>
      <c r="E30" s="13">
        <f>SUM(E22:E29)</f>
        <v>92877.05799999999</v>
      </c>
    </row>
    <row r="32" spans="1:7" s="17" customFormat="1" ht="29.25" customHeight="1" x14ac:dyDescent="0.25">
      <c r="A32" s="46" t="s">
        <v>57</v>
      </c>
      <c r="B32" s="46"/>
      <c r="C32" s="46"/>
      <c r="D32" s="46"/>
      <c r="E32" s="46"/>
    </row>
    <row r="33" spans="1:5" ht="30" customHeight="1" x14ac:dyDescent="0.25">
      <c r="A33" s="47" t="s">
        <v>21</v>
      </c>
      <c r="B33" s="47"/>
      <c r="C33" s="47"/>
      <c r="D33" s="47"/>
      <c r="E33" s="47"/>
    </row>
    <row r="34" spans="1:5" x14ac:dyDescent="0.25">
      <c r="A34" s="47" t="s">
        <v>20</v>
      </c>
      <c r="B34" s="47"/>
      <c r="C34" s="47"/>
      <c r="D34" s="47"/>
      <c r="E34" s="47"/>
    </row>
    <row r="35" spans="1:5" ht="32.25" customHeight="1" x14ac:dyDescent="0.25">
      <c r="A35" s="47" t="s">
        <v>34</v>
      </c>
      <c r="B35" s="47"/>
      <c r="C35" s="47"/>
      <c r="D35" s="47"/>
      <c r="E35" s="47"/>
    </row>
    <row r="36" spans="1:5" x14ac:dyDescent="0.25">
      <c r="A36" s="47" t="s">
        <v>18</v>
      </c>
      <c r="B36" s="47"/>
      <c r="C36" s="47"/>
      <c r="D36" s="47"/>
      <c r="E36" s="47"/>
    </row>
    <row r="37" spans="1:5" x14ac:dyDescent="0.25">
      <c r="A37" s="48" t="s">
        <v>5</v>
      </c>
      <c r="B37" s="48"/>
      <c r="C37" s="48"/>
      <c r="D37" s="48"/>
      <c r="E37" s="48"/>
    </row>
    <row r="38" spans="1:5" x14ac:dyDescent="0.25">
      <c r="A38" s="47" t="s">
        <v>18</v>
      </c>
      <c r="B38" s="47"/>
      <c r="C38" s="47"/>
      <c r="D38" s="47"/>
      <c r="E38" s="47"/>
    </row>
    <row r="39" spans="1:5" x14ac:dyDescent="0.25">
      <c r="A39" s="49" t="s">
        <v>32</v>
      </c>
      <c r="B39" s="49"/>
      <c r="C39" s="49"/>
      <c r="D39" s="49"/>
      <c r="E39" s="49"/>
    </row>
    <row r="40" spans="1:5" x14ac:dyDescent="0.25">
      <c r="B40" s="44" t="s">
        <v>19</v>
      </c>
      <c r="C40" s="44"/>
      <c r="D40" s="44"/>
      <c r="E40" s="6" t="s">
        <v>6</v>
      </c>
    </row>
    <row r="41" spans="1:5" x14ac:dyDescent="0.25">
      <c r="A41" s="26"/>
      <c r="B41" s="26"/>
      <c r="C41" s="26"/>
      <c r="D41" s="26"/>
      <c r="E41" s="26"/>
    </row>
    <row r="42" spans="1:5" x14ac:dyDescent="0.25">
      <c r="A42" s="49" t="s">
        <v>33</v>
      </c>
      <c r="B42" s="49"/>
      <c r="C42" s="49"/>
      <c r="D42" s="49"/>
      <c r="E42" s="49"/>
    </row>
    <row r="43" spans="1:5" x14ac:dyDescent="0.25">
      <c r="B43" s="44" t="s">
        <v>19</v>
      </c>
      <c r="C43" s="44"/>
      <c r="D43" s="44"/>
      <c r="E43" s="6" t="s">
        <v>6</v>
      </c>
    </row>
    <row r="44" spans="1:5" x14ac:dyDescent="0.25">
      <c r="A44" s="2" t="s">
        <v>47</v>
      </c>
    </row>
    <row r="45" spans="1:5" x14ac:dyDescent="0.25">
      <c r="A45" s="14" t="s">
        <v>36</v>
      </c>
    </row>
    <row r="46" spans="1:5" x14ac:dyDescent="0.25">
      <c r="A46" s="2" t="s">
        <v>44</v>
      </c>
      <c r="B46" s="19">
        <v>85607.31</v>
      </c>
    </row>
    <row r="47" spans="1:5" x14ac:dyDescent="0.25">
      <c r="A47" s="18" t="s">
        <v>58</v>
      </c>
      <c r="B47" s="20"/>
    </row>
    <row r="48" spans="1:5" x14ac:dyDescent="0.25">
      <c r="A48" s="2" t="s">
        <v>39</v>
      </c>
      <c r="B48" s="20">
        <v>101857.06</v>
      </c>
    </row>
    <row r="49" spans="1:2" x14ac:dyDescent="0.25">
      <c r="A49" s="2" t="s">
        <v>59</v>
      </c>
      <c r="B49" s="20">
        <f>8.5*100</f>
        <v>850</v>
      </c>
    </row>
    <row r="50" spans="1:2" ht="30" x14ac:dyDescent="0.25">
      <c r="A50" s="25" t="s">
        <v>40</v>
      </c>
      <c r="B50" s="20">
        <f>E30</f>
        <v>92877.05799999999</v>
      </c>
    </row>
    <row r="51" spans="1:2" x14ac:dyDescent="0.25">
      <c r="A51" s="15" t="s">
        <v>42</v>
      </c>
      <c r="B51" s="19">
        <f>B46+B48+B49-B50</f>
        <v>95437.312000000005</v>
      </c>
    </row>
    <row r="53" spans="1:2" x14ac:dyDescent="0.25">
      <c r="B53" s="2" t="s">
        <v>18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3:D43"/>
    <mergeCell ref="A20:E20"/>
    <mergeCell ref="A32:E32"/>
    <mergeCell ref="A33:E33"/>
    <mergeCell ref="A34:E34"/>
    <mergeCell ref="A35:E35"/>
    <mergeCell ref="A36:E36"/>
    <mergeCell ref="A37:E37"/>
    <mergeCell ref="A38:E38"/>
    <mergeCell ref="A39:E39"/>
    <mergeCell ref="B40:D40"/>
    <mergeCell ref="A42:E42"/>
  </mergeCells>
  <printOptions horizontalCentered="1"/>
  <pageMargins left="0.25" right="0.25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1"/>
  <sheetViews>
    <sheetView view="pageBreakPreview" topLeftCell="A22" zoomScaleNormal="100" zoomScaleSheetLayoutView="100" workbookViewId="0">
      <selection activeCell="E29" sqref="E29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85546875" style="2" customWidth="1"/>
    <col min="9" max="16384" width="9.140625" style="2"/>
  </cols>
  <sheetData>
    <row r="1" spans="1:5" ht="15.75" x14ac:dyDescent="0.25">
      <c r="A1" s="55" t="s">
        <v>11</v>
      </c>
      <c r="B1" s="55"/>
      <c r="C1" s="55"/>
      <c r="D1" s="55"/>
      <c r="E1" s="55"/>
    </row>
    <row r="2" spans="1:5" ht="30.75" customHeight="1" x14ac:dyDescent="0.25">
      <c r="A2" s="56" t="s">
        <v>12</v>
      </c>
      <c r="B2" s="57"/>
      <c r="C2" s="57"/>
      <c r="D2" s="57"/>
      <c r="E2" s="57"/>
    </row>
    <row r="3" spans="1:5" ht="15.75" x14ac:dyDescent="0.25">
      <c r="A3" s="56" t="s">
        <v>60</v>
      </c>
      <c r="B3" s="56"/>
      <c r="C3" s="56"/>
      <c r="D3" s="56"/>
      <c r="E3" s="56"/>
    </row>
    <row r="4" spans="1:5" s="1" customFormat="1" ht="15.75" x14ac:dyDescent="0.25">
      <c r="A4" s="5" t="s">
        <v>13</v>
      </c>
      <c r="B4" s="28"/>
      <c r="C4" s="28"/>
      <c r="D4" s="58" t="s">
        <v>61</v>
      </c>
      <c r="E4" s="58"/>
    </row>
    <row r="5" spans="1:5" x14ac:dyDescent="0.25">
      <c r="A5" s="36"/>
      <c r="B5" s="4"/>
      <c r="C5" s="4"/>
      <c r="D5" s="4"/>
      <c r="E5" s="4"/>
    </row>
    <row r="6" spans="1:5" x14ac:dyDescent="0.25">
      <c r="A6" s="47" t="s">
        <v>0</v>
      </c>
      <c r="B6" s="47"/>
      <c r="C6" s="47"/>
      <c r="D6" s="47"/>
      <c r="E6" s="47"/>
    </row>
    <row r="7" spans="1:5" x14ac:dyDescent="0.25">
      <c r="A7" s="54" t="s">
        <v>26</v>
      </c>
      <c r="B7" s="54"/>
      <c r="C7" s="54"/>
      <c r="D7" s="54"/>
      <c r="E7" s="54"/>
    </row>
    <row r="8" spans="1:5" x14ac:dyDescent="0.25">
      <c r="A8" s="50" t="s">
        <v>1</v>
      </c>
      <c r="B8" s="50"/>
      <c r="C8" s="50"/>
      <c r="D8" s="50"/>
      <c r="E8" s="50"/>
    </row>
    <row r="9" spans="1:5" x14ac:dyDescent="0.25">
      <c r="A9" s="47" t="s">
        <v>27</v>
      </c>
      <c r="B9" s="47"/>
      <c r="C9" s="47"/>
      <c r="D9" s="47"/>
      <c r="E9" s="47"/>
    </row>
    <row r="10" spans="1:5" ht="24.75" customHeight="1" x14ac:dyDescent="0.25">
      <c r="A10" s="51" t="s">
        <v>14</v>
      </c>
      <c r="B10" s="52"/>
      <c r="C10" s="52"/>
      <c r="D10" s="52"/>
      <c r="E10" s="52"/>
    </row>
    <row r="11" spans="1:5" ht="30.75" customHeight="1" x14ac:dyDescent="0.25">
      <c r="A11" s="47" t="s">
        <v>37</v>
      </c>
      <c r="B11" s="47"/>
      <c r="C11" s="47"/>
      <c r="D11" s="47"/>
      <c r="E11" s="47"/>
    </row>
    <row r="12" spans="1:5" x14ac:dyDescent="0.25">
      <c r="A12" s="50" t="s">
        <v>15</v>
      </c>
      <c r="B12" s="53"/>
      <c r="C12" s="53"/>
      <c r="D12" s="53"/>
      <c r="E12" s="53"/>
    </row>
    <row r="13" spans="1:5" x14ac:dyDescent="0.25">
      <c r="A13" s="47" t="s">
        <v>22</v>
      </c>
      <c r="B13" s="47"/>
      <c r="C13" s="47"/>
      <c r="D13" s="47"/>
      <c r="E13" s="47"/>
    </row>
    <row r="14" spans="1:5" x14ac:dyDescent="0.25">
      <c r="A14" s="50" t="s">
        <v>2</v>
      </c>
      <c r="B14" s="53"/>
      <c r="C14" s="53"/>
      <c r="D14" s="53"/>
      <c r="E14" s="53"/>
    </row>
    <row r="15" spans="1:5" x14ac:dyDescent="0.25">
      <c r="A15" s="47" t="s">
        <v>23</v>
      </c>
      <c r="B15" s="47"/>
      <c r="C15" s="47"/>
      <c r="D15" s="47"/>
      <c r="E15" s="47"/>
    </row>
    <row r="16" spans="1:5" x14ac:dyDescent="0.25">
      <c r="A16" s="50" t="s">
        <v>16</v>
      </c>
      <c r="B16" s="53"/>
      <c r="C16" s="53"/>
      <c r="D16" s="53"/>
      <c r="E16" s="53"/>
    </row>
    <row r="17" spans="1:7" ht="30" customHeight="1" x14ac:dyDescent="0.25">
      <c r="A17" s="47" t="s">
        <v>17</v>
      </c>
      <c r="B17" s="47"/>
      <c r="C17" s="47"/>
      <c r="D17" s="47"/>
      <c r="E17" s="47"/>
    </row>
    <row r="18" spans="1:7" ht="63" customHeight="1" x14ac:dyDescent="0.25">
      <c r="A18" s="47" t="s">
        <v>38</v>
      </c>
      <c r="B18" s="47"/>
      <c r="C18" s="47"/>
      <c r="D18" s="47"/>
      <c r="E18" s="47"/>
    </row>
    <row r="19" spans="1:7" ht="32.25" customHeight="1" x14ac:dyDescent="0.25">
      <c r="A19" s="45" t="s">
        <v>28</v>
      </c>
      <c r="B19" s="45"/>
      <c r="C19" s="45"/>
      <c r="D19" s="45"/>
      <c r="E19" s="45"/>
    </row>
    <row r="20" spans="1:7" ht="12.75" customHeight="1" x14ac:dyDescent="0.25">
      <c r="A20" s="45"/>
      <c r="B20" s="45"/>
      <c r="C20" s="45"/>
      <c r="D20" s="45"/>
      <c r="E20" s="45"/>
      <c r="F20" s="2">
        <v>1545.1</v>
      </c>
      <c r="G20" s="2">
        <v>3</v>
      </c>
    </row>
    <row r="21" spans="1:7" ht="127.5" customHeight="1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2" t="s">
        <v>46</v>
      </c>
      <c r="B22" s="9" t="s">
        <v>35</v>
      </c>
      <c r="C22" s="3" t="s">
        <v>4</v>
      </c>
      <c r="D22" s="3">
        <f>12.06</f>
        <v>12.06</v>
      </c>
      <c r="E22" s="8">
        <f>D22*F20*G20</f>
        <v>55901.717999999993</v>
      </c>
    </row>
    <row r="23" spans="1:7" ht="75" x14ac:dyDescent="0.25">
      <c r="A23" s="7" t="s">
        <v>62</v>
      </c>
      <c r="B23" s="9" t="s">
        <v>63</v>
      </c>
      <c r="C23" s="3" t="s">
        <v>4</v>
      </c>
      <c r="D23" s="3"/>
      <c r="E23" s="8">
        <f>1226.1*3</f>
        <v>3678.2999999999997</v>
      </c>
    </row>
    <row r="24" spans="1:7" x14ac:dyDescent="0.25">
      <c r="A24" s="7" t="s">
        <v>64</v>
      </c>
      <c r="B24" s="9" t="s">
        <v>63</v>
      </c>
      <c r="C24" s="3" t="s">
        <v>31</v>
      </c>
      <c r="D24" s="3"/>
      <c r="E24" s="8">
        <v>2341.91</v>
      </c>
    </row>
    <row r="25" spans="1:7" x14ac:dyDescent="0.25">
      <c r="A25" s="7" t="s">
        <v>41</v>
      </c>
      <c r="B25" s="9" t="s">
        <v>24</v>
      </c>
      <c r="C25" s="3" t="s">
        <v>4</v>
      </c>
      <c r="D25" s="3">
        <v>3.3</v>
      </c>
      <c r="E25" s="8">
        <f>D25*F20*G20</f>
        <v>15296.489999999998</v>
      </c>
    </row>
    <row r="26" spans="1:7" x14ac:dyDescent="0.25">
      <c r="A26" s="32" t="s">
        <v>29</v>
      </c>
      <c r="B26" s="9" t="s">
        <v>63</v>
      </c>
      <c r="C26" s="3" t="s">
        <v>31</v>
      </c>
      <c r="D26" s="3"/>
      <c r="E26" s="8">
        <v>661.62</v>
      </c>
    </row>
    <row r="27" spans="1:7" ht="19.899999999999999" customHeight="1" x14ac:dyDescent="0.25">
      <c r="A27" s="40" t="s">
        <v>66</v>
      </c>
      <c r="B27" s="31" t="s">
        <v>65</v>
      </c>
      <c r="C27" s="3" t="s">
        <v>31</v>
      </c>
      <c r="D27" s="3">
        <v>6</v>
      </c>
      <c r="E27" s="8">
        <f>D27*197.1</f>
        <v>1182.5999999999999</v>
      </c>
    </row>
    <row r="28" spans="1:7" s="14" customFormat="1" ht="14.25" x14ac:dyDescent="0.2">
      <c r="A28" s="10" t="s">
        <v>25</v>
      </c>
      <c r="B28" s="11"/>
      <c r="C28" s="12"/>
      <c r="D28" s="12"/>
      <c r="E28" s="13">
        <f>SUM(E22:E27)</f>
        <v>79062.638000000006</v>
      </c>
    </row>
    <row r="30" spans="1:7" s="17" customFormat="1" ht="29.25" customHeight="1" x14ac:dyDescent="0.25">
      <c r="A30" s="46" t="s">
        <v>67</v>
      </c>
      <c r="B30" s="46"/>
      <c r="C30" s="46"/>
      <c r="D30" s="46"/>
      <c r="E30" s="46"/>
    </row>
    <row r="31" spans="1:7" ht="30" customHeight="1" x14ac:dyDescent="0.25">
      <c r="A31" s="47" t="s">
        <v>21</v>
      </c>
      <c r="B31" s="47"/>
      <c r="C31" s="47"/>
      <c r="D31" s="47"/>
      <c r="E31" s="47"/>
    </row>
    <row r="32" spans="1:7" x14ac:dyDescent="0.25">
      <c r="A32" s="47" t="s">
        <v>20</v>
      </c>
      <c r="B32" s="47"/>
      <c r="C32" s="47"/>
      <c r="D32" s="47"/>
      <c r="E32" s="47"/>
    </row>
    <row r="33" spans="1:5" ht="32.25" customHeight="1" x14ac:dyDescent="0.25">
      <c r="A33" s="47" t="s">
        <v>34</v>
      </c>
      <c r="B33" s="47"/>
      <c r="C33" s="47"/>
      <c r="D33" s="47"/>
      <c r="E33" s="47"/>
    </row>
    <row r="34" spans="1:5" x14ac:dyDescent="0.25">
      <c r="A34" s="47" t="s">
        <v>18</v>
      </c>
      <c r="B34" s="47"/>
      <c r="C34" s="47"/>
      <c r="D34" s="47"/>
      <c r="E34" s="47"/>
    </row>
    <row r="35" spans="1:5" x14ac:dyDescent="0.25">
      <c r="A35" s="48" t="s">
        <v>5</v>
      </c>
      <c r="B35" s="48"/>
      <c r="C35" s="48"/>
      <c r="D35" s="48"/>
      <c r="E35" s="48"/>
    </row>
    <row r="36" spans="1:5" x14ac:dyDescent="0.25">
      <c r="A36" s="47" t="s">
        <v>18</v>
      </c>
      <c r="B36" s="47"/>
      <c r="C36" s="47"/>
      <c r="D36" s="47"/>
      <c r="E36" s="47"/>
    </row>
    <row r="37" spans="1:5" x14ac:dyDescent="0.25">
      <c r="A37" s="49" t="s">
        <v>32</v>
      </c>
      <c r="B37" s="49"/>
      <c r="C37" s="49"/>
      <c r="D37" s="49"/>
      <c r="E37" s="49"/>
    </row>
    <row r="38" spans="1:5" x14ac:dyDescent="0.25">
      <c r="B38" s="44" t="s">
        <v>19</v>
      </c>
      <c r="C38" s="44"/>
      <c r="D38" s="44"/>
      <c r="E38" s="6" t="s">
        <v>6</v>
      </c>
    </row>
    <row r="39" spans="1:5" x14ac:dyDescent="0.25">
      <c r="A39" s="35"/>
      <c r="B39" s="35"/>
      <c r="C39" s="35"/>
      <c r="D39" s="35"/>
      <c r="E39" s="35"/>
    </row>
    <row r="40" spans="1:5" x14ac:dyDescent="0.25">
      <c r="A40" s="49" t="s">
        <v>33</v>
      </c>
      <c r="B40" s="49"/>
      <c r="C40" s="49"/>
      <c r="D40" s="49"/>
      <c r="E40" s="49"/>
    </row>
    <row r="41" spans="1:5" x14ac:dyDescent="0.25">
      <c r="B41" s="44" t="s">
        <v>19</v>
      </c>
      <c r="C41" s="44"/>
      <c r="D41" s="44"/>
      <c r="E41" s="6" t="s">
        <v>6</v>
      </c>
    </row>
    <row r="42" spans="1:5" x14ac:dyDescent="0.25">
      <c r="A42" s="2" t="s">
        <v>47</v>
      </c>
    </row>
    <row r="43" spans="1:5" x14ac:dyDescent="0.25">
      <c r="A43" s="14" t="s">
        <v>36</v>
      </c>
    </row>
    <row r="44" spans="1:5" x14ac:dyDescent="0.25">
      <c r="A44" s="2" t="s">
        <v>44</v>
      </c>
      <c r="B44" s="19">
        <f>'1кв'!B51</f>
        <v>95437.312000000005</v>
      </c>
    </row>
    <row r="45" spans="1:5" x14ac:dyDescent="0.25">
      <c r="A45" s="18" t="s">
        <v>68</v>
      </c>
      <c r="B45" s="20"/>
    </row>
    <row r="46" spans="1:5" x14ac:dyDescent="0.25">
      <c r="A46" s="2" t="s">
        <v>39</v>
      </c>
      <c r="B46" s="20">
        <v>96548.800000000003</v>
      </c>
    </row>
    <row r="47" spans="1:5" x14ac:dyDescent="0.25">
      <c r="A47" s="2" t="s">
        <v>59</v>
      </c>
      <c r="B47" s="20">
        <f>3*100</f>
        <v>300</v>
      </c>
    </row>
    <row r="48" spans="1:5" ht="30" x14ac:dyDescent="0.25">
      <c r="A48" s="34" t="s">
        <v>40</v>
      </c>
      <c r="B48" s="20">
        <f>E28</f>
        <v>79062.638000000006</v>
      </c>
    </row>
    <row r="49" spans="1:2" x14ac:dyDescent="0.25">
      <c r="A49" s="15" t="s">
        <v>42</v>
      </c>
      <c r="B49" s="19">
        <f>B44+B46+B47-B48</f>
        <v>113223.47400000002</v>
      </c>
    </row>
    <row r="51" spans="1:2" x14ac:dyDescent="0.25">
      <c r="B51" s="2" t="s">
        <v>18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1:D41"/>
    <mergeCell ref="A20:E20"/>
    <mergeCell ref="A30:E30"/>
    <mergeCell ref="A31:E31"/>
    <mergeCell ref="A32:E32"/>
    <mergeCell ref="A33:E33"/>
    <mergeCell ref="A34:E34"/>
    <mergeCell ref="A35:E35"/>
    <mergeCell ref="A36:E36"/>
    <mergeCell ref="A37:E37"/>
    <mergeCell ref="B38:D38"/>
    <mergeCell ref="A40:E40"/>
  </mergeCells>
  <printOptions horizontalCentered="1"/>
  <pageMargins left="0.25" right="0.25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4"/>
  <sheetViews>
    <sheetView view="pageBreakPreview" topLeftCell="A19" zoomScaleNormal="100" zoomScaleSheetLayoutView="100" workbookViewId="0">
      <selection activeCell="D32" sqref="D32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85546875" style="2" customWidth="1"/>
    <col min="9" max="16384" width="9.140625" style="2"/>
  </cols>
  <sheetData>
    <row r="1" spans="1:5" ht="15.75" x14ac:dyDescent="0.25">
      <c r="A1" s="55" t="s">
        <v>11</v>
      </c>
      <c r="B1" s="55"/>
      <c r="C1" s="55"/>
      <c r="D1" s="55"/>
      <c r="E1" s="55"/>
    </row>
    <row r="2" spans="1:5" ht="30.75" customHeight="1" x14ac:dyDescent="0.25">
      <c r="A2" s="56" t="s">
        <v>12</v>
      </c>
      <c r="B2" s="57"/>
      <c r="C2" s="57"/>
      <c r="D2" s="57"/>
      <c r="E2" s="57"/>
    </row>
    <row r="3" spans="1:5" ht="15.75" x14ac:dyDescent="0.25">
      <c r="A3" s="56" t="s">
        <v>69</v>
      </c>
      <c r="B3" s="56"/>
      <c r="C3" s="56"/>
      <c r="D3" s="56"/>
      <c r="E3" s="56"/>
    </row>
    <row r="4" spans="1:5" s="1" customFormat="1" ht="15.75" x14ac:dyDescent="0.25">
      <c r="A4" s="5" t="s">
        <v>13</v>
      </c>
      <c r="B4" s="28"/>
      <c r="C4" s="28"/>
      <c r="D4" s="58" t="s">
        <v>70</v>
      </c>
      <c r="E4" s="58"/>
    </row>
    <row r="5" spans="1:5" x14ac:dyDescent="0.25">
      <c r="A5" s="39"/>
      <c r="B5" s="4"/>
      <c r="C5" s="4"/>
      <c r="D5" s="4"/>
      <c r="E5" s="4"/>
    </row>
    <row r="6" spans="1:5" x14ac:dyDescent="0.25">
      <c r="A6" s="47" t="s">
        <v>0</v>
      </c>
      <c r="B6" s="47"/>
      <c r="C6" s="47"/>
      <c r="D6" s="47"/>
      <c r="E6" s="47"/>
    </row>
    <row r="7" spans="1:5" x14ac:dyDescent="0.25">
      <c r="A7" s="54" t="s">
        <v>26</v>
      </c>
      <c r="B7" s="54"/>
      <c r="C7" s="54"/>
      <c r="D7" s="54"/>
      <c r="E7" s="54"/>
    </row>
    <row r="8" spans="1:5" x14ac:dyDescent="0.25">
      <c r="A8" s="50" t="s">
        <v>1</v>
      </c>
      <c r="B8" s="50"/>
      <c r="C8" s="50"/>
      <c r="D8" s="50"/>
      <c r="E8" s="50"/>
    </row>
    <row r="9" spans="1:5" x14ac:dyDescent="0.25">
      <c r="A9" s="47" t="s">
        <v>27</v>
      </c>
      <c r="B9" s="47"/>
      <c r="C9" s="47"/>
      <c r="D9" s="47"/>
      <c r="E9" s="47"/>
    </row>
    <row r="10" spans="1:5" ht="24.75" customHeight="1" x14ac:dyDescent="0.25">
      <c r="A10" s="51" t="s">
        <v>14</v>
      </c>
      <c r="B10" s="52"/>
      <c r="C10" s="52"/>
      <c r="D10" s="52"/>
      <c r="E10" s="52"/>
    </row>
    <row r="11" spans="1:5" ht="30.75" customHeight="1" x14ac:dyDescent="0.25">
      <c r="A11" s="47" t="s">
        <v>37</v>
      </c>
      <c r="B11" s="47"/>
      <c r="C11" s="47"/>
      <c r="D11" s="47"/>
      <c r="E11" s="47"/>
    </row>
    <row r="12" spans="1:5" x14ac:dyDescent="0.25">
      <c r="A12" s="50" t="s">
        <v>15</v>
      </c>
      <c r="B12" s="53"/>
      <c r="C12" s="53"/>
      <c r="D12" s="53"/>
      <c r="E12" s="53"/>
    </row>
    <row r="13" spans="1:5" x14ac:dyDescent="0.25">
      <c r="A13" s="47" t="s">
        <v>22</v>
      </c>
      <c r="B13" s="47"/>
      <c r="C13" s="47"/>
      <c r="D13" s="47"/>
      <c r="E13" s="47"/>
    </row>
    <row r="14" spans="1:5" x14ac:dyDescent="0.25">
      <c r="A14" s="50" t="s">
        <v>2</v>
      </c>
      <c r="B14" s="53"/>
      <c r="C14" s="53"/>
      <c r="D14" s="53"/>
      <c r="E14" s="53"/>
    </row>
    <row r="15" spans="1:5" x14ac:dyDescent="0.25">
      <c r="A15" s="47" t="s">
        <v>23</v>
      </c>
      <c r="B15" s="47"/>
      <c r="C15" s="47"/>
      <c r="D15" s="47"/>
      <c r="E15" s="47"/>
    </row>
    <row r="16" spans="1:5" x14ac:dyDescent="0.25">
      <c r="A16" s="50" t="s">
        <v>16</v>
      </c>
      <c r="B16" s="53"/>
      <c r="C16" s="53"/>
      <c r="D16" s="53"/>
      <c r="E16" s="53"/>
    </row>
    <row r="17" spans="1:7" ht="30" customHeight="1" x14ac:dyDescent="0.25">
      <c r="A17" s="47" t="s">
        <v>17</v>
      </c>
      <c r="B17" s="47"/>
      <c r="C17" s="47"/>
      <c r="D17" s="47"/>
      <c r="E17" s="47"/>
    </row>
    <row r="18" spans="1:7" ht="63" customHeight="1" x14ac:dyDescent="0.25">
      <c r="A18" s="47" t="s">
        <v>38</v>
      </c>
      <c r="B18" s="47"/>
      <c r="C18" s="47"/>
      <c r="D18" s="47"/>
      <c r="E18" s="47"/>
    </row>
    <row r="19" spans="1:7" ht="32.25" customHeight="1" x14ac:dyDescent="0.25">
      <c r="A19" s="45" t="s">
        <v>28</v>
      </c>
      <c r="B19" s="45"/>
      <c r="C19" s="45"/>
      <c r="D19" s="45"/>
      <c r="E19" s="45"/>
    </row>
    <row r="20" spans="1:7" ht="12.75" customHeight="1" x14ac:dyDescent="0.25">
      <c r="A20" s="45"/>
      <c r="B20" s="45"/>
      <c r="C20" s="45"/>
      <c r="D20" s="45"/>
      <c r="E20" s="45"/>
      <c r="F20" s="2">
        <v>1545.1</v>
      </c>
      <c r="G20" s="2">
        <v>3</v>
      </c>
    </row>
    <row r="21" spans="1:7" ht="127.5" customHeight="1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2" t="s">
        <v>46</v>
      </c>
      <c r="B22" s="9" t="s">
        <v>35</v>
      </c>
      <c r="C22" s="3" t="s">
        <v>4</v>
      </c>
      <c r="D22" s="3">
        <v>12.74</v>
      </c>
      <c r="E22" s="8">
        <f>D22*F20*G20</f>
        <v>59053.722000000002</v>
      </c>
    </row>
    <row r="23" spans="1:7" ht="75" x14ac:dyDescent="0.25">
      <c r="A23" s="7" t="s">
        <v>62</v>
      </c>
      <c r="B23" s="9" t="s">
        <v>71</v>
      </c>
      <c r="C23" s="3" t="s">
        <v>4</v>
      </c>
      <c r="D23" s="3"/>
      <c r="E23" s="8">
        <f>1226.1*3</f>
        <v>3678.2999999999997</v>
      </c>
    </row>
    <row r="24" spans="1:7" x14ac:dyDescent="0.25">
      <c r="A24" s="7" t="s">
        <v>64</v>
      </c>
      <c r="B24" s="9" t="s">
        <v>71</v>
      </c>
      <c r="C24" s="3" t="s">
        <v>31</v>
      </c>
      <c r="D24" s="3"/>
      <c r="E24" s="8">
        <v>949.27</v>
      </c>
    </row>
    <row r="25" spans="1:7" x14ac:dyDescent="0.25">
      <c r="A25" s="7" t="s">
        <v>41</v>
      </c>
      <c r="B25" s="9" t="s">
        <v>24</v>
      </c>
      <c r="C25" s="3" t="s">
        <v>4</v>
      </c>
      <c r="D25" s="3">
        <v>3.43</v>
      </c>
      <c r="E25" s="8">
        <f>D25*F20*G20</f>
        <v>15899.079000000002</v>
      </c>
    </row>
    <row r="26" spans="1:7" x14ac:dyDescent="0.25">
      <c r="A26" s="32" t="s">
        <v>29</v>
      </c>
      <c r="B26" s="9" t="s">
        <v>71</v>
      </c>
      <c r="C26" s="3" t="s">
        <v>31</v>
      </c>
      <c r="D26" s="3"/>
      <c r="E26" s="8">
        <v>819.52</v>
      </c>
    </row>
    <row r="27" spans="1:7" ht="15.75" x14ac:dyDescent="0.25">
      <c r="A27" s="21" t="s">
        <v>72</v>
      </c>
      <c r="B27" s="16" t="s">
        <v>76</v>
      </c>
      <c r="C27" s="3" t="s">
        <v>78</v>
      </c>
      <c r="D27" s="16">
        <v>24</v>
      </c>
      <c r="E27" s="8">
        <f>D27*206.95</f>
        <v>4966.7999999999993</v>
      </c>
    </row>
    <row r="28" spans="1:7" ht="15.75" x14ac:dyDescent="0.25">
      <c r="A28" s="21" t="s">
        <v>73</v>
      </c>
      <c r="B28" s="16" t="s">
        <v>76</v>
      </c>
      <c r="C28" s="3" t="s">
        <v>78</v>
      </c>
      <c r="D28" s="16">
        <v>5.5</v>
      </c>
      <c r="E28" s="8">
        <f t="shared" ref="E28:E29" si="0">D28*206.95</f>
        <v>1138.2249999999999</v>
      </c>
    </row>
    <row r="29" spans="1:7" ht="15.75" x14ac:dyDescent="0.25">
      <c r="A29" s="21" t="s">
        <v>74</v>
      </c>
      <c r="B29" s="16" t="s">
        <v>77</v>
      </c>
      <c r="C29" s="3" t="s">
        <v>78</v>
      </c>
      <c r="D29" s="16">
        <v>16</v>
      </c>
      <c r="E29" s="8">
        <f t="shared" si="0"/>
        <v>3311.2</v>
      </c>
    </row>
    <row r="30" spans="1:7" ht="19.899999999999999" customHeight="1" x14ac:dyDescent="0.25">
      <c r="A30" s="21" t="s">
        <v>75</v>
      </c>
      <c r="B30" s="16" t="s">
        <v>77</v>
      </c>
      <c r="C30" s="3" t="s">
        <v>31</v>
      </c>
      <c r="D30" s="16"/>
      <c r="E30" s="8">
        <v>26513.05</v>
      </c>
    </row>
    <row r="31" spans="1:7" s="14" customFormat="1" ht="14.25" x14ac:dyDescent="0.2">
      <c r="A31" s="10" t="s">
        <v>25</v>
      </c>
      <c r="B31" s="11"/>
      <c r="C31" s="12"/>
      <c r="D31" s="12">
        <f>SUM(D27:D29)</f>
        <v>45.5</v>
      </c>
      <c r="E31" s="13">
        <f>SUM(E22:E30)</f>
        <v>116329.16600000001</v>
      </c>
    </row>
    <row r="33" spans="1:5" s="17" customFormat="1" ht="29.25" customHeight="1" x14ac:dyDescent="0.25">
      <c r="A33" s="46" t="s">
        <v>79</v>
      </c>
      <c r="B33" s="46"/>
      <c r="C33" s="46"/>
      <c r="D33" s="46"/>
      <c r="E33" s="46"/>
    </row>
    <row r="34" spans="1:5" ht="30" customHeight="1" x14ac:dyDescent="0.25">
      <c r="A34" s="47" t="s">
        <v>21</v>
      </c>
      <c r="B34" s="47"/>
      <c r="C34" s="47"/>
      <c r="D34" s="47"/>
      <c r="E34" s="47"/>
    </row>
    <row r="35" spans="1:5" x14ac:dyDescent="0.25">
      <c r="A35" s="47" t="s">
        <v>20</v>
      </c>
      <c r="B35" s="47"/>
      <c r="C35" s="47"/>
      <c r="D35" s="47"/>
      <c r="E35" s="47"/>
    </row>
    <row r="36" spans="1:5" ht="32.25" customHeight="1" x14ac:dyDescent="0.25">
      <c r="A36" s="47" t="s">
        <v>34</v>
      </c>
      <c r="B36" s="47"/>
      <c r="C36" s="47"/>
      <c r="D36" s="47"/>
      <c r="E36" s="47"/>
    </row>
    <row r="37" spans="1:5" x14ac:dyDescent="0.25">
      <c r="A37" s="47" t="s">
        <v>18</v>
      </c>
      <c r="B37" s="47"/>
      <c r="C37" s="47"/>
      <c r="D37" s="47"/>
      <c r="E37" s="47"/>
    </row>
    <row r="38" spans="1:5" x14ac:dyDescent="0.25">
      <c r="A38" s="48" t="s">
        <v>5</v>
      </c>
      <c r="B38" s="48"/>
      <c r="C38" s="48"/>
      <c r="D38" s="48"/>
      <c r="E38" s="48"/>
    </row>
    <row r="39" spans="1:5" x14ac:dyDescent="0.25">
      <c r="A39" s="47" t="s">
        <v>18</v>
      </c>
      <c r="B39" s="47"/>
      <c r="C39" s="47"/>
      <c r="D39" s="47"/>
      <c r="E39" s="47"/>
    </row>
    <row r="40" spans="1:5" x14ac:dyDescent="0.25">
      <c r="A40" s="49" t="s">
        <v>32</v>
      </c>
      <c r="B40" s="49"/>
      <c r="C40" s="49"/>
      <c r="D40" s="49"/>
      <c r="E40" s="49"/>
    </row>
    <row r="41" spans="1:5" x14ac:dyDescent="0.25">
      <c r="B41" s="44" t="s">
        <v>19</v>
      </c>
      <c r="C41" s="44"/>
      <c r="D41" s="44"/>
      <c r="E41" s="6" t="s">
        <v>6</v>
      </c>
    </row>
    <row r="42" spans="1:5" x14ac:dyDescent="0.25">
      <c r="A42" s="38"/>
      <c r="B42" s="38"/>
      <c r="C42" s="38"/>
      <c r="D42" s="38"/>
      <c r="E42" s="38"/>
    </row>
    <row r="43" spans="1:5" x14ac:dyDescent="0.25">
      <c r="A43" s="49" t="s">
        <v>33</v>
      </c>
      <c r="B43" s="49"/>
      <c r="C43" s="49"/>
      <c r="D43" s="49"/>
      <c r="E43" s="49"/>
    </row>
    <row r="44" spans="1:5" x14ac:dyDescent="0.25">
      <c r="B44" s="44" t="s">
        <v>19</v>
      </c>
      <c r="C44" s="44"/>
      <c r="D44" s="44"/>
      <c r="E44" s="6" t="s">
        <v>6</v>
      </c>
    </row>
    <row r="45" spans="1:5" x14ac:dyDescent="0.25">
      <c r="A45" s="2" t="s">
        <v>47</v>
      </c>
    </row>
    <row r="46" spans="1:5" x14ac:dyDescent="0.25">
      <c r="A46" s="14" t="s">
        <v>36</v>
      </c>
    </row>
    <row r="47" spans="1:5" x14ac:dyDescent="0.25">
      <c r="A47" s="2" t="s">
        <v>44</v>
      </c>
      <c r="B47" s="19">
        <f>'2кв'!B49</f>
        <v>113223.47400000002</v>
      </c>
    </row>
    <row r="48" spans="1:5" x14ac:dyDescent="0.25">
      <c r="A48" s="18" t="s">
        <v>80</v>
      </c>
      <c r="B48" s="20"/>
    </row>
    <row r="49" spans="1:2" x14ac:dyDescent="0.25">
      <c r="A49" s="2" t="s">
        <v>39</v>
      </c>
      <c r="B49" s="20">
        <v>90579.04</v>
      </c>
    </row>
    <row r="50" spans="1:2" x14ac:dyDescent="0.25">
      <c r="A50" s="2" t="s">
        <v>59</v>
      </c>
      <c r="B50" s="20">
        <f>3*100</f>
        <v>300</v>
      </c>
    </row>
    <row r="51" spans="1:2" ht="30" x14ac:dyDescent="0.25">
      <c r="A51" s="37" t="s">
        <v>40</v>
      </c>
      <c r="B51" s="20">
        <f>E31</f>
        <v>116329.16600000001</v>
      </c>
    </row>
    <row r="52" spans="1:2" x14ac:dyDescent="0.25">
      <c r="A52" s="15" t="s">
        <v>42</v>
      </c>
      <c r="B52" s="19">
        <f>B47+B49+B50-B51</f>
        <v>87773.348000000013</v>
      </c>
    </row>
    <row r="54" spans="1:2" x14ac:dyDescent="0.25">
      <c r="B54" s="2" t="s">
        <v>18</v>
      </c>
    </row>
  </sheetData>
  <mergeCells count="30">
    <mergeCell ref="B44:D44"/>
    <mergeCell ref="A20:E20"/>
    <mergeCell ref="A33:E33"/>
    <mergeCell ref="A34:E34"/>
    <mergeCell ref="A35:E35"/>
    <mergeCell ref="A36:E36"/>
    <mergeCell ref="A37:E37"/>
    <mergeCell ref="A38:E38"/>
    <mergeCell ref="A39:E39"/>
    <mergeCell ref="A40:E40"/>
    <mergeCell ref="B41:D41"/>
    <mergeCell ref="A43:E43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25" right="0.25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D159B-BA9B-484E-9E80-57D5D8BF96CA}">
  <dimension ref="A1:G52"/>
  <sheetViews>
    <sheetView view="pageBreakPreview" topLeftCell="A31" zoomScaleNormal="100" zoomScaleSheetLayoutView="100" workbookViewId="0">
      <selection activeCell="E27" sqref="E27:E28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85546875" style="2" customWidth="1"/>
    <col min="9" max="16384" width="9.140625" style="2"/>
  </cols>
  <sheetData>
    <row r="1" spans="1:5" ht="15.75" x14ac:dyDescent="0.25">
      <c r="A1" s="55" t="s">
        <v>11</v>
      </c>
      <c r="B1" s="55"/>
      <c r="C1" s="55"/>
      <c r="D1" s="55"/>
      <c r="E1" s="55"/>
    </row>
    <row r="2" spans="1:5" ht="30.75" customHeight="1" x14ac:dyDescent="0.25">
      <c r="A2" s="56" t="s">
        <v>12</v>
      </c>
      <c r="B2" s="57"/>
      <c r="C2" s="57"/>
      <c r="D2" s="57"/>
      <c r="E2" s="57"/>
    </row>
    <row r="3" spans="1:5" x14ac:dyDescent="0.25">
      <c r="A3" s="59" t="s">
        <v>81</v>
      </c>
      <c r="B3" s="59"/>
      <c r="C3" s="59"/>
      <c r="D3" s="59"/>
      <c r="E3" s="59"/>
    </row>
    <row r="4" spans="1:5" s="1" customFormat="1" ht="15.75" x14ac:dyDescent="0.25">
      <c r="A4" s="60" t="s">
        <v>13</v>
      </c>
      <c r="B4" s="4"/>
      <c r="C4" s="4"/>
      <c r="D4" s="4"/>
      <c r="E4" s="60" t="s">
        <v>82</v>
      </c>
    </row>
    <row r="5" spans="1:5" x14ac:dyDescent="0.25">
      <c r="A5" s="43"/>
      <c r="B5" s="4"/>
      <c r="C5" s="4"/>
      <c r="D5" s="4"/>
      <c r="E5" s="4"/>
    </row>
    <row r="6" spans="1:5" x14ac:dyDescent="0.25">
      <c r="A6" s="47" t="s">
        <v>0</v>
      </c>
      <c r="B6" s="47"/>
      <c r="C6" s="47"/>
      <c r="D6" s="47"/>
      <c r="E6" s="47"/>
    </row>
    <row r="7" spans="1:5" x14ac:dyDescent="0.25">
      <c r="A7" s="54" t="s">
        <v>26</v>
      </c>
      <c r="B7" s="54"/>
      <c r="C7" s="54"/>
      <c r="D7" s="54"/>
      <c r="E7" s="54"/>
    </row>
    <row r="8" spans="1:5" x14ac:dyDescent="0.25">
      <c r="A8" s="50" t="s">
        <v>1</v>
      </c>
      <c r="B8" s="50"/>
      <c r="C8" s="50"/>
      <c r="D8" s="50"/>
      <c r="E8" s="50"/>
    </row>
    <row r="9" spans="1:5" x14ac:dyDescent="0.25">
      <c r="A9" s="47" t="s">
        <v>27</v>
      </c>
      <c r="B9" s="47"/>
      <c r="C9" s="47"/>
      <c r="D9" s="47"/>
      <c r="E9" s="47"/>
    </row>
    <row r="10" spans="1:5" ht="24.75" customHeight="1" x14ac:dyDescent="0.25">
      <c r="A10" s="51" t="s">
        <v>14</v>
      </c>
      <c r="B10" s="52"/>
      <c r="C10" s="52"/>
      <c r="D10" s="52"/>
      <c r="E10" s="52"/>
    </row>
    <row r="11" spans="1:5" ht="30.75" customHeight="1" x14ac:dyDescent="0.25">
      <c r="A11" s="47" t="s">
        <v>37</v>
      </c>
      <c r="B11" s="47"/>
      <c r="C11" s="47"/>
      <c r="D11" s="47"/>
      <c r="E11" s="47"/>
    </row>
    <row r="12" spans="1:5" x14ac:dyDescent="0.25">
      <c r="A12" s="50" t="s">
        <v>15</v>
      </c>
      <c r="B12" s="53"/>
      <c r="C12" s="53"/>
      <c r="D12" s="53"/>
      <c r="E12" s="53"/>
    </row>
    <row r="13" spans="1:5" x14ac:dyDescent="0.25">
      <c r="A13" s="47" t="s">
        <v>22</v>
      </c>
      <c r="B13" s="47"/>
      <c r="C13" s="47"/>
      <c r="D13" s="47"/>
      <c r="E13" s="47"/>
    </row>
    <row r="14" spans="1:5" x14ac:dyDescent="0.25">
      <c r="A14" s="50" t="s">
        <v>2</v>
      </c>
      <c r="B14" s="53"/>
      <c r="C14" s="53"/>
      <c r="D14" s="53"/>
      <c r="E14" s="53"/>
    </row>
    <row r="15" spans="1:5" x14ac:dyDescent="0.25">
      <c r="A15" s="47" t="s">
        <v>23</v>
      </c>
      <c r="B15" s="47"/>
      <c r="C15" s="47"/>
      <c r="D15" s="47"/>
      <c r="E15" s="47"/>
    </row>
    <row r="16" spans="1:5" x14ac:dyDescent="0.25">
      <c r="A16" s="50" t="s">
        <v>16</v>
      </c>
      <c r="B16" s="53"/>
      <c r="C16" s="53"/>
      <c r="D16" s="53"/>
      <c r="E16" s="53"/>
    </row>
    <row r="17" spans="1:7" ht="30" customHeight="1" x14ac:dyDescent="0.25">
      <c r="A17" s="47" t="s">
        <v>17</v>
      </c>
      <c r="B17" s="47"/>
      <c r="C17" s="47"/>
      <c r="D17" s="47"/>
      <c r="E17" s="47"/>
    </row>
    <row r="18" spans="1:7" ht="63" customHeight="1" x14ac:dyDescent="0.25">
      <c r="A18" s="47" t="s">
        <v>38</v>
      </c>
      <c r="B18" s="47"/>
      <c r="C18" s="47"/>
      <c r="D18" s="47"/>
      <c r="E18" s="47"/>
    </row>
    <row r="19" spans="1:7" ht="32.25" customHeight="1" x14ac:dyDescent="0.25">
      <c r="A19" s="45" t="s">
        <v>28</v>
      </c>
      <c r="B19" s="45"/>
      <c r="C19" s="45"/>
      <c r="D19" s="45"/>
      <c r="E19" s="45"/>
    </row>
    <row r="20" spans="1:7" ht="12.75" customHeight="1" x14ac:dyDescent="0.25">
      <c r="A20" s="45"/>
      <c r="B20" s="45"/>
      <c r="C20" s="45"/>
      <c r="D20" s="45"/>
      <c r="E20" s="45"/>
      <c r="F20" s="2">
        <v>1545.1</v>
      </c>
      <c r="G20" s="2">
        <v>3</v>
      </c>
    </row>
    <row r="21" spans="1:7" ht="127.5" customHeight="1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2" t="s">
        <v>46</v>
      </c>
      <c r="B22" s="9" t="s">
        <v>35</v>
      </c>
      <c r="C22" s="3" t="s">
        <v>4</v>
      </c>
      <c r="D22" s="3">
        <v>12.74</v>
      </c>
      <c r="E22" s="8">
        <f>D22*F20*G20</f>
        <v>59053.722000000002</v>
      </c>
    </row>
    <row r="23" spans="1:7" ht="75" x14ac:dyDescent="0.25">
      <c r="A23" s="7" t="s">
        <v>62</v>
      </c>
      <c r="B23" s="9" t="s">
        <v>84</v>
      </c>
      <c r="C23" s="3" t="s">
        <v>4</v>
      </c>
      <c r="D23" s="3"/>
      <c r="E23" s="8">
        <f>1226.1*3</f>
        <v>3678.2999999999997</v>
      </c>
    </row>
    <row r="24" spans="1:7" x14ac:dyDescent="0.25">
      <c r="A24" s="7" t="s">
        <v>64</v>
      </c>
      <c r="B24" s="9" t="s">
        <v>84</v>
      </c>
      <c r="C24" s="3" t="s">
        <v>31</v>
      </c>
      <c r="D24" s="3"/>
      <c r="E24" s="8">
        <v>0</v>
      </c>
    </row>
    <row r="25" spans="1:7" x14ac:dyDescent="0.25">
      <c r="A25" s="7" t="s">
        <v>41</v>
      </c>
      <c r="B25" s="9" t="s">
        <v>24</v>
      </c>
      <c r="C25" s="3" t="s">
        <v>4</v>
      </c>
      <c r="D25" s="3">
        <v>3.43</v>
      </c>
      <c r="E25" s="8">
        <f>D25*F20*G20</f>
        <v>15899.079000000002</v>
      </c>
    </row>
    <row r="26" spans="1:7" x14ac:dyDescent="0.25">
      <c r="A26" s="32" t="s">
        <v>29</v>
      </c>
      <c r="B26" s="9" t="s">
        <v>84</v>
      </c>
      <c r="C26" s="3" t="s">
        <v>31</v>
      </c>
      <c r="D26" s="3"/>
      <c r="E26" s="8">
        <v>819.52</v>
      </c>
    </row>
    <row r="27" spans="1:7" ht="15.75" x14ac:dyDescent="0.25">
      <c r="A27" s="21" t="s">
        <v>86</v>
      </c>
      <c r="B27" s="16" t="s">
        <v>85</v>
      </c>
      <c r="C27" s="3" t="s">
        <v>31</v>
      </c>
      <c r="D27" s="16"/>
      <c r="E27" s="8">
        <v>18326.349999999999</v>
      </c>
    </row>
    <row r="28" spans="1:7" ht="31.5" x14ac:dyDescent="0.25">
      <c r="A28" s="21" t="s">
        <v>88</v>
      </c>
      <c r="B28" s="16" t="s">
        <v>87</v>
      </c>
      <c r="C28" s="3" t="s">
        <v>31</v>
      </c>
      <c r="D28" s="16"/>
      <c r="E28" s="8">
        <v>104342.15</v>
      </c>
    </row>
    <row r="29" spans="1:7" s="14" customFormat="1" ht="14.25" x14ac:dyDescent="0.2">
      <c r="A29" s="10" t="s">
        <v>25</v>
      </c>
      <c r="B29" s="11"/>
      <c r="C29" s="12"/>
      <c r="D29" s="12"/>
      <c r="E29" s="13">
        <f>SUM(E22:E28)</f>
        <v>202119.12100000001</v>
      </c>
    </row>
    <row r="31" spans="1:7" s="17" customFormat="1" ht="29.25" customHeight="1" x14ac:dyDescent="0.25">
      <c r="A31" s="46" t="s">
        <v>83</v>
      </c>
      <c r="B31" s="46"/>
      <c r="C31" s="46"/>
      <c r="D31" s="46"/>
      <c r="E31" s="46"/>
    </row>
    <row r="32" spans="1:7" ht="30" customHeight="1" x14ac:dyDescent="0.25">
      <c r="A32" s="47" t="s">
        <v>21</v>
      </c>
      <c r="B32" s="47"/>
      <c r="C32" s="47"/>
      <c r="D32" s="47"/>
      <c r="E32" s="47"/>
    </row>
    <row r="33" spans="1:5" x14ac:dyDescent="0.25">
      <c r="A33" s="47" t="s">
        <v>20</v>
      </c>
      <c r="B33" s="47"/>
      <c r="C33" s="47"/>
      <c r="D33" s="47"/>
      <c r="E33" s="47"/>
    </row>
    <row r="34" spans="1:5" ht="32.25" customHeight="1" x14ac:dyDescent="0.25">
      <c r="A34" s="47" t="s">
        <v>34</v>
      </c>
      <c r="B34" s="47"/>
      <c r="C34" s="47"/>
      <c r="D34" s="47"/>
      <c r="E34" s="47"/>
    </row>
    <row r="35" spans="1:5" x14ac:dyDescent="0.25">
      <c r="A35" s="47" t="s">
        <v>18</v>
      </c>
      <c r="B35" s="47"/>
      <c r="C35" s="47"/>
      <c r="D35" s="47"/>
      <c r="E35" s="47"/>
    </row>
    <row r="36" spans="1:5" x14ac:dyDescent="0.25">
      <c r="A36" s="48" t="s">
        <v>5</v>
      </c>
      <c r="B36" s="48"/>
      <c r="C36" s="48"/>
      <c r="D36" s="48"/>
      <c r="E36" s="48"/>
    </row>
    <row r="37" spans="1:5" x14ac:dyDescent="0.25">
      <c r="A37" s="47" t="s">
        <v>18</v>
      </c>
      <c r="B37" s="47"/>
      <c r="C37" s="47"/>
      <c r="D37" s="47"/>
      <c r="E37" s="47"/>
    </row>
    <row r="38" spans="1:5" x14ac:dyDescent="0.25">
      <c r="A38" s="49" t="s">
        <v>32</v>
      </c>
      <c r="B38" s="49"/>
      <c r="C38" s="49"/>
      <c r="D38" s="49"/>
      <c r="E38" s="49"/>
    </row>
    <row r="39" spans="1:5" x14ac:dyDescent="0.25">
      <c r="B39" s="44" t="s">
        <v>19</v>
      </c>
      <c r="C39" s="44"/>
      <c r="D39" s="44"/>
      <c r="E39" s="6" t="s">
        <v>6</v>
      </c>
    </row>
    <row r="40" spans="1:5" x14ac:dyDescent="0.25">
      <c r="A40" s="42"/>
      <c r="B40" s="42"/>
      <c r="C40" s="42"/>
      <c r="D40" s="42"/>
      <c r="E40" s="42"/>
    </row>
    <row r="41" spans="1:5" x14ac:dyDescent="0.25">
      <c r="A41" s="49" t="s">
        <v>33</v>
      </c>
      <c r="B41" s="49"/>
      <c r="C41" s="49"/>
      <c r="D41" s="49"/>
      <c r="E41" s="49"/>
    </row>
    <row r="42" spans="1:5" x14ac:dyDescent="0.25">
      <c r="B42" s="44" t="s">
        <v>19</v>
      </c>
      <c r="C42" s="44"/>
      <c r="D42" s="44"/>
      <c r="E42" s="6" t="s">
        <v>6</v>
      </c>
    </row>
    <row r="43" spans="1:5" x14ac:dyDescent="0.25">
      <c r="A43" s="2" t="s">
        <v>47</v>
      </c>
    </row>
    <row r="44" spans="1:5" x14ac:dyDescent="0.25">
      <c r="A44" s="14" t="s">
        <v>36</v>
      </c>
    </row>
    <row r="45" spans="1:5" x14ac:dyDescent="0.25">
      <c r="A45" s="2" t="s">
        <v>44</v>
      </c>
      <c r="B45" s="19">
        <f>'3кв'!B52</f>
        <v>87773.348000000013</v>
      </c>
    </row>
    <row r="46" spans="1:5" x14ac:dyDescent="0.25">
      <c r="A46" s="18" t="s">
        <v>80</v>
      </c>
      <c r="B46" s="20"/>
    </row>
    <row r="47" spans="1:5" x14ac:dyDescent="0.25">
      <c r="A47" s="2" t="s">
        <v>39</v>
      </c>
      <c r="B47" s="20">
        <v>102139.39</v>
      </c>
    </row>
    <row r="48" spans="1:5" x14ac:dyDescent="0.25">
      <c r="A48" s="2" t="s">
        <v>59</v>
      </c>
      <c r="B48" s="20">
        <f>3*100</f>
        <v>300</v>
      </c>
    </row>
    <row r="49" spans="1:2" ht="30" x14ac:dyDescent="0.25">
      <c r="A49" s="41" t="s">
        <v>40</v>
      </c>
      <c r="B49" s="20">
        <f>E29</f>
        <v>202119.12100000001</v>
      </c>
    </row>
    <row r="50" spans="1:2" x14ac:dyDescent="0.25">
      <c r="A50" s="15" t="s">
        <v>42</v>
      </c>
      <c r="B50" s="19">
        <f>B45+B47+B48-B49</f>
        <v>-11906.383000000002</v>
      </c>
    </row>
    <row r="52" spans="1:2" x14ac:dyDescent="0.25">
      <c r="B52" s="2" t="s">
        <v>18</v>
      </c>
    </row>
  </sheetData>
  <mergeCells count="29">
    <mergeCell ref="A36:E36"/>
    <mergeCell ref="A37:E37"/>
    <mergeCell ref="A38:E38"/>
    <mergeCell ref="B39:D39"/>
    <mergeCell ref="A41:E41"/>
    <mergeCell ref="B42:D42"/>
    <mergeCell ref="A20:E20"/>
    <mergeCell ref="A31:E31"/>
    <mergeCell ref="A32:E32"/>
    <mergeCell ref="A33:E33"/>
    <mergeCell ref="A34:E34"/>
    <mergeCell ref="A35:E35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25" right="0.25" top="0.75" bottom="0.75" header="0.3" footer="0.3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CC186-F02D-4718-83BC-687AD2F2CEE7}">
  <dimension ref="A1:E40"/>
  <sheetViews>
    <sheetView tabSelected="1" view="pageBreakPreview" topLeftCell="A16" zoomScaleNormal="100" zoomScaleSheetLayoutView="100" workbookViewId="0">
      <selection activeCell="B14" sqref="B14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61" t="s">
        <v>89</v>
      </c>
      <c r="B1" s="61"/>
      <c r="C1" s="61"/>
      <c r="D1" s="62"/>
    </row>
    <row r="2" spans="1:5" ht="15.75" x14ac:dyDescent="0.25">
      <c r="A2" s="63" t="s">
        <v>90</v>
      </c>
      <c r="B2" s="63"/>
      <c r="C2" s="63"/>
      <c r="D2" s="1"/>
    </row>
    <row r="3" spans="1:5" ht="15.75" x14ac:dyDescent="0.25">
      <c r="A3" s="63" t="s">
        <v>91</v>
      </c>
      <c r="B3" s="63"/>
      <c r="C3" s="63"/>
      <c r="D3" s="1"/>
    </row>
    <row r="4" spans="1:5" ht="15.75" x14ac:dyDescent="0.25">
      <c r="A4" s="61" t="s">
        <v>110</v>
      </c>
      <c r="B4" s="61"/>
      <c r="C4" s="61"/>
      <c r="D4" s="62"/>
    </row>
    <row r="5" spans="1:5" ht="15.75" x14ac:dyDescent="0.25">
      <c r="A5" s="64"/>
      <c r="B5" s="64"/>
      <c r="C5" s="64"/>
      <c r="D5" s="1"/>
    </row>
    <row r="6" spans="1:5" ht="15.75" x14ac:dyDescent="0.25">
      <c r="A6" s="1"/>
      <c r="B6" s="65" t="s">
        <v>92</v>
      </c>
      <c r="C6" s="66">
        <f>'1кв'!B46</f>
        <v>85607.31</v>
      </c>
      <c r="D6" s="67"/>
    </row>
    <row r="7" spans="1:5" ht="15.75" x14ac:dyDescent="0.25">
      <c r="A7" s="1"/>
      <c r="B7" s="65" t="s">
        <v>107</v>
      </c>
      <c r="C7" s="66"/>
      <c r="D7" s="67"/>
    </row>
    <row r="8" spans="1:5" ht="15.75" x14ac:dyDescent="0.25">
      <c r="A8" s="68" t="s">
        <v>93</v>
      </c>
      <c r="B8" s="65" t="s">
        <v>94</v>
      </c>
      <c r="C8" s="69">
        <f>'1кв'!B48+'2кв'!B46+'3кв'!B49+'4кв'!B47</f>
        <v>391124.29</v>
      </c>
      <c r="D8" s="70"/>
    </row>
    <row r="9" spans="1:5" ht="15.75" x14ac:dyDescent="0.25">
      <c r="A9" s="68"/>
      <c r="B9" s="65" t="s">
        <v>108</v>
      </c>
      <c r="C9" s="69">
        <f>'1кв'!B49+'2кв'!B47+'3кв'!B50+'4кв'!B48</f>
        <v>1750</v>
      </c>
      <c r="D9" s="70"/>
    </row>
    <row r="10" spans="1:5" ht="15.75" x14ac:dyDescent="0.25">
      <c r="A10" s="28"/>
      <c r="B10" s="65" t="s">
        <v>95</v>
      </c>
      <c r="C10" s="71">
        <f>SUM(C8:C9)</f>
        <v>392874.29</v>
      </c>
      <c r="D10" s="67"/>
    </row>
    <row r="11" spans="1:5" ht="15.75" x14ac:dyDescent="0.25">
      <c r="A11" s="1"/>
      <c r="B11" s="72"/>
      <c r="C11" s="72"/>
      <c r="D11" s="73"/>
    </row>
    <row r="12" spans="1:5" ht="15.75" x14ac:dyDescent="0.25">
      <c r="A12" s="1" t="s">
        <v>96</v>
      </c>
      <c r="B12" s="22" t="s">
        <v>97</v>
      </c>
      <c r="C12" s="74">
        <f>'1кв'!E22+'2кв'!E22+'3кв'!E22+'4кв'!E22</f>
        <v>229910.88</v>
      </c>
      <c r="D12" s="73"/>
    </row>
    <row r="13" spans="1:5" ht="45" x14ac:dyDescent="0.25">
      <c r="A13" s="1"/>
      <c r="B13" s="7" t="s">
        <v>62</v>
      </c>
      <c r="C13" s="74">
        <f>'1кв'!E23+'2кв'!E23+'3кв'!E23+'4кв'!E23</f>
        <v>11381.46</v>
      </c>
      <c r="D13" s="73"/>
      <c r="E13" s="75"/>
    </row>
    <row r="14" spans="1:5" ht="15.75" x14ac:dyDescent="0.25">
      <c r="A14" s="1"/>
      <c r="B14" s="7" t="s">
        <v>64</v>
      </c>
      <c r="C14" s="74">
        <f>'2кв'!E24+'3кв'!E24+'4кв'!E24</f>
        <v>3291.18</v>
      </c>
      <c r="D14" s="73"/>
      <c r="E14" s="75"/>
    </row>
    <row r="15" spans="1:5" ht="15.75" x14ac:dyDescent="0.25">
      <c r="B15" s="7" t="s">
        <v>41</v>
      </c>
      <c r="C15" s="74">
        <f>'2кв'!E25+'3кв'!E25+'4кв'!E25+'1кв'!E24</f>
        <v>62391.137999999999</v>
      </c>
      <c r="D15" s="73"/>
    </row>
    <row r="16" spans="1:5" ht="15.75" x14ac:dyDescent="0.25">
      <c r="A16" s="1"/>
      <c r="B16" s="7" t="s">
        <v>29</v>
      </c>
      <c r="C16" s="74">
        <f>'2кв'!E26+'3кв'!E26+'4кв'!E26+'1кв'!E25</f>
        <v>3331.6499999999996</v>
      </c>
      <c r="D16" s="73"/>
    </row>
    <row r="17" spans="1:5" ht="15.75" x14ac:dyDescent="0.25">
      <c r="A17" s="1"/>
      <c r="B17" s="76" t="s">
        <v>109</v>
      </c>
      <c r="C17" s="77">
        <f>29*197.1+45.5*206.95</f>
        <v>15132.125</v>
      </c>
      <c r="D17" s="73"/>
    </row>
    <row r="18" spans="1:5" ht="15.75" x14ac:dyDescent="0.25">
      <c r="A18" s="1"/>
      <c r="B18" s="78" t="s">
        <v>98</v>
      </c>
      <c r="C18" s="77">
        <f>SUM(C19:C22)</f>
        <v>164949.54999999999</v>
      </c>
      <c r="D18" s="73"/>
    </row>
    <row r="19" spans="1:5" ht="15.75" x14ac:dyDescent="0.25">
      <c r="A19" s="1"/>
      <c r="B19" s="33" t="s">
        <v>56</v>
      </c>
      <c r="C19" s="79">
        <f>'1кв'!E26</f>
        <v>15768</v>
      </c>
      <c r="D19" s="73"/>
    </row>
    <row r="20" spans="1:5" ht="15.75" x14ac:dyDescent="0.25">
      <c r="A20" s="1"/>
      <c r="B20" s="21" t="s">
        <v>75</v>
      </c>
      <c r="C20" s="79">
        <f>'3кв'!E30</f>
        <v>26513.05</v>
      </c>
      <c r="D20" s="73"/>
    </row>
    <row r="21" spans="1:5" ht="15.75" x14ac:dyDescent="0.25">
      <c r="A21" s="1"/>
      <c r="B21" s="21" t="s">
        <v>86</v>
      </c>
      <c r="C21" s="8">
        <v>18326.349999999999</v>
      </c>
      <c r="D21" s="73"/>
    </row>
    <row r="22" spans="1:5" ht="15.75" x14ac:dyDescent="0.25">
      <c r="A22" s="1"/>
      <c r="B22" s="21" t="s">
        <v>88</v>
      </c>
      <c r="C22" s="8">
        <v>104342.15</v>
      </c>
      <c r="D22" s="73"/>
    </row>
    <row r="23" spans="1:5" ht="15.75" x14ac:dyDescent="0.25">
      <c r="A23" s="1"/>
      <c r="B23" s="80" t="s">
        <v>99</v>
      </c>
      <c r="C23" s="81">
        <f>SUM(C12:C18)</f>
        <v>490387.98300000001</v>
      </c>
      <c r="D23" s="73"/>
      <c r="E23" s="75"/>
    </row>
    <row r="24" spans="1:5" ht="15.75" x14ac:dyDescent="0.25">
      <c r="A24" s="1"/>
      <c r="B24" s="82" t="s">
        <v>100</v>
      </c>
      <c r="C24" s="81">
        <f>C6+C10-C23</f>
        <v>-11906.383000000031</v>
      </c>
      <c r="D24" s="73"/>
    </row>
    <row r="25" spans="1:5" ht="15.75" x14ac:dyDescent="0.25">
      <c r="A25" s="1"/>
      <c r="B25" s="68"/>
      <c r="C25" s="68"/>
      <c r="D25" s="73"/>
    </row>
    <row r="26" spans="1:5" ht="15.75" x14ac:dyDescent="0.25">
      <c r="A26" s="1"/>
      <c r="B26" s="68"/>
      <c r="C26" s="68"/>
      <c r="D26" s="73"/>
    </row>
    <row r="27" spans="1:5" ht="15.75" x14ac:dyDescent="0.25">
      <c r="A27" s="1"/>
      <c r="B27" s="68"/>
      <c r="C27" s="68"/>
      <c r="D27" s="73"/>
    </row>
    <row r="28" spans="1:5" ht="15.75" x14ac:dyDescent="0.25">
      <c r="A28" s="68" t="s">
        <v>101</v>
      </c>
      <c r="C28" s="68"/>
      <c r="D28" s="73"/>
    </row>
    <row r="29" spans="1:5" ht="15.75" x14ac:dyDescent="0.25">
      <c r="A29" s="1"/>
      <c r="B29" s="68"/>
      <c r="C29" s="68"/>
      <c r="D29" s="73"/>
    </row>
    <row r="30" spans="1:5" ht="15.75" x14ac:dyDescent="0.25">
      <c r="A30" s="1"/>
      <c r="B30" s="68"/>
      <c r="C30" s="68"/>
      <c r="D30" s="73"/>
    </row>
    <row r="31" spans="1:5" ht="15.75" x14ac:dyDescent="0.25">
      <c r="A31" s="1" t="s">
        <v>102</v>
      </c>
      <c r="B31" s="68" t="s">
        <v>103</v>
      </c>
      <c r="C31" s="68"/>
      <c r="D31" s="73"/>
    </row>
    <row r="32" spans="1:5" ht="15.75" x14ac:dyDescent="0.25">
      <c r="A32" s="1"/>
      <c r="B32" s="68" t="s">
        <v>104</v>
      </c>
      <c r="C32" s="68"/>
      <c r="D32" s="73"/>
    </row>
    <row r="33" spans="1:4" ht="15.75" x14ac:dyDescent="0.25">
      <c r="A33" s="1"/>
      <c r="B33" s="68" t="s">
        <v>105</v>
      </c>
      <c r="C33" s="68"/>
      <c r="D33" s="73"/>
    </row>
    <row r="34" spans="1:4" ht="15.75" x14ac:dyDescent="0.25">
      <c r="A34" s="1"/>
      <c r="B34" s="68"/>
      <c r="C34" s="68"/>
      <c r="D34" s="73"/>
    </row>
    <row r="35" spans="1:4" ht="15.75" x14ac:dyDescent="0.25">
      <c r="A35" s="1"/>
      <c r="B35" s="68"/>
      <c r="C35" s="68"/>
      <c r="D35" s="73"/>
    </row>
    <row r="36" spans="1:4" ht="15.75" x14ac:dyDescent="0.25">
      <c r="A36" s="64" t="s">
        <v>106</v>
      </c>
      <c r="B36" s="64"/>
      <c r="C36" s="64"/>
      <c r="D36" s="73"/>
    </row>
    <row r="37" spans="1:4" ht="15.75" x14ac:dyDescent="0.25">
      <c r="A37" s="1"/>
      <c r="B37" s="68"/>
      <c r="C37" s="68"/>
      <c r="D37" s="73"/>
    </row>
    <row r="38" spans="1:4" ht="15.75" x14ac:dyDescent="0.25">
      <c r="A38" s="1"/>
      <c r="B38" s="68"/>
      <c r="C38" s="68"/>
      <c r="D38" s="73"/>
    </row>
    <row r="39" spans="1:4" ht="15.75" x14ac:dyDescent="0.25">
      <c r="A39" s="1"/>
      <c r="B39" s="68"/>
      <c r="C39" s="68"/>
      <c r="D39" s="73"/>
    </row>
    <row r="40" spans="1:4" ht="15.75" x14ac:dyDescent="0.25">
      <c r="A40" s="1"/>
      <c r="B40" s="68"/>
      <c r="C40" s="68"/>
      <c r="D40" s="73"/>
    </row>
  </sheetData>
  <mergeCells count="7">
    <mergeCell ref="A36:C36"/>
    <mergeCell ref="A1:C1"/>
    <mergeCell ref="A2:C2"/>
    <mergeCell ref="A3:C3"/>
    <mergeCell ref="A4:C4"/>
    <mergeCell ref="A5:C5"/>
    <mergeCell ref="B11:C1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2021-03-07T09:19:05Z</dcterms:modified>
</cp:coreProperties>
</file>