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defaultThemeVersion="124226"/>
  <xr:revisionPtr revIDLastSave="0" documentId="13_ncr:1_{30567ECB-446F-45CC-861C-D5FC26A92111}" xr6:coauthVersionLast="37" xr6:coauthVersionMax="37" xr10:uidLastSave="{00000000-0000-0000-0000-000000000000}"/>
  <bookViews>
    <workbookView xWindow="240" yWindow="105" windowWidth="14805" windowHeight="8010" activeTab="3" xr2:uid="{00000000-000D-0000-FFFF-FFFF00000000}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'2кв'!$A$1:$E$51</definedName>
    <definedName name="_xlnm.Print_Area" localSheetId="2">'3кв'!$A$1:$E$53</definedName>
    <definedName name="_xlnm.Print_Area" localSheetId="3">'4кв'!$A$1:$E$49</definedName>
    <definedName name="_xlnm.Print_Area" localSheetId="4">отчет!$A$1:$C$40</definedName>
  </definedNames>
  <calcPr calcId="179021"/>
</workbook>
</file>

<file path=xl/calcChain.xml><?xml version="1.0" encoding="utf-8"?>
<calcChain xmlns="http://schemas.openxmlformats.org/spreadsheetml/2006/main">
  <c r="C16" i="18" l="1"/>
  <c r="C20" i="18"/>
  <c r="C15" i="18"/>
  <c r="C14" i="18"/>
  <c r="C13" i="18"/>
  <c r="C12" i="18"/>
  <c r="C11" i="18"/>
  <c r="C8" i="18"/>
  <c r="C9" i="18" s="1"/>
  <c r="C6" i="18"/>
  <c r="B45" i="17"/>
  <c r="E28" i="17"/>
  <c r="C17" i="18" l="1"/>
  <c r="C25" i="18" s="1"/>
  <c r="C26" i="18" s="1"/>
  <c r="E26" i="17" l="1"/>
  <c r="E24" i="17"/>
  <c r="E23" i="17"/>
  <c r="E29" i="17" l="1"/>
  <c r="B48" i="17" s="1"/>
  <c r="B49" i="17" s="1"/>
  <c r="E32" i="16"/>
  <c r="E26" i="16"/>
  <c r="E24" i="16"/>
  <c r="E23" i="16"/>
  <c r="E33" i="16" s="1"/>
  <c r="B52" i="16" l="1"/>
  <c r="E30" i="15"/>
  <c r="E24" i="15" l="1"/>
  <c r="E26" i="15"/>
  <c r="D23" i="15"/>
  <c r="E23" i="15" s="1"/>
  <c r="E31" i="15" l="1"/>
  <c r="B50" i="15" s="1"/>
  <c r="D23" i="14" l="1"/>
  <c r="E25" i="14" l="1"/>
  <c r="E23" i="14"/>
  <c r="E29" i="14" s="1"/>
  <c r="B48" i="14" l="1"/>
  <c r="B49" i="14" l="1"/>
  <c r="B47" i="15" s="1"/>
  <c r="B51" i="15" s="1"/>
  <c r="B49" i="16" s="1"/>
  <c r="B53" i="16" s="1"/>
</calcChain>
</file>

<file path=xl/sharedStrings.xml><?xml version="1.0" encoding="utf-8"?>
<sst xmlns="http://schemas.openxmlformats.org/spreadsheetml/2006/main" count="296" uniqueCount="101">
  <si>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</si>
  <si>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</si>
  <si>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</si>
  <si>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</si>
  <si>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</si>
  <si>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</si>
  <si>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</si>
  <si>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</si>
  <si>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</si>
  <si>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</si>
  <si>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</si>
  <si>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</si>
  <si>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</si>
  <si>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</si>
  <si>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</si>
  <si>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</si>
  <si>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</si>
  <si>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</si>
  <si>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</si>
  <si>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</si>
  <si>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</si>
  <si>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</si>
  <si>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</si>
  <si>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</si>
  <si>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</si>
  <si>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пос. Молодежный, ул. Славянская,1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</si>
  <si>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Лыгиной Марии Егоровны</t>
    </r>
  </si>
  <si>
    <t>Стоимость материалов</t>
  </si>
  <si>
    <t>1 квартал</t>
  </si>
  <si>
    <t>руб.</t>
  </si>
  <si>
    <t>Итого расходов: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</si>
  <si>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</si>
  <si>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Лыгиной М.Е.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</si>
  <si>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</si>
  <si>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</si>
  <si>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</si>
  <si>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</si>
  <si>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№71  от   01.04.2016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</si>
  <si>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</si>
  <si>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01.04.2016 г.</t>
    </r>
  </si>
  <si>
    <t>Общая площадь квартир - 1282,1</t>
  </si>
  <si>
    <t>Работы по содержанию и тек. ремонту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</si>
  <si>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</si>
  <si>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</si>
  <si>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</si>
  <si>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</si>
  <si>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за 1 квартал 2020г.</t>
  </si>
  <si>
    <t>"31" 03 2020 г.</t>
  </si>
  <si>
    <t>Обработка входов хлорсодержащими растворами  опрыскивание 1 раз в неделю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</si>
  <si>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</si>
  <si>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две тысячи восемьсот двадцать два рубля 36 копеек</t>
    </r>
  </si>
  <si>
    <t>Предъявлено населению 55780,07</t>
  </si>
  <si>
    <t>Изготовление скамеек 3 шт (кальк)</t>
  </si>
  <si>
    <t>Изготовление ковровыбивалки (кальк)</t>
  </si>
  <si>
    <t>июнь</t>
  </si>
  <si>
    <t>за 2 квартал 2020г.</t>
  </si>
  <si>
    <t>"30" 06 2020 г.</t>
  </si>
  <si>
    <t>2 квартал</t>
  </si>
  <si>
    <t>Дезинсекция, дератизация</t>
  </si>
  <si>
    <t>апрель</t>
  </si>
  <si>
    <t>Очистка канализационной ямы, вывоз ЖБО</t>
  </si>
  <si>
    <t>Предъявлено населению 55771,35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</si>
  <si>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стодвадцать семь тысяч восемьсот семьдесят четыре рубля 65 копеек</t>
    </r>
  </si>
  <si>
    <t>за 3 квартал 2020г.</t>
  </si>
  <si>
    <t>"30" 09 2020 г.</t>
  </si>
  <si>
    <t>3 квартал</t>
  </si>
  <si>
    <t>Установка качели двухместной (смета)</t>
  </si>
  <si>
    <t>Окраска газовых труб (смета)</t>
  </si>
  <si>
    <t>Окраска входных дверей (смета)</t>
  </si>
  <si>
    <t>Усиление опор навеса над беседкой (смета)</t>
  </si>
  <si>
    <t>Опиловка дерева</t>
  </si>
  <si>
    <t>июль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</si>
  <si>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семьдесят четыре тысячи девятьсот восемьдесят девять рублей 80 копеек</t>
    </r>
  </si>
  <si>
    <t>Предъявлено населению 56579,07</t>
  </si>
  <si>
    <t>за 4 квартал 2020 года</t>
  </si>
  <si>
    <t>"31" 12 2020г.</t>
  </si>
  <si>
    <t>Регулировка доводчика</t>
  </si>
  <si>
    <t>декабрь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</si>
  <si>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</si>
  <si>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</si>
  <si>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</si>
  <si>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</si>
  <si>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</si>
  <si>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</si>
  <si>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</si>
  <si>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</si>
  <si>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</si>
  <si>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</si>
  <si>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</si>
  <si>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</si>
  <si>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</si>
  <si>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</si>
  <si>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</si>
  <si>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</si>
  <si>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</si>
  <si>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</si>
  <si>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ул.Славянская, д.1</t>
  </si>
  <si>
    <t>Начислено всего 224709,56</t>
  </si>
  <si>
    <t>Обработка подъездов хлорсодержащими растворами опрыскивание 1 раз в неделю</t>
  </si>
  <si>
    <t>Непредвиденные работы 3,5ч/ч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</si>
  <si>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шесть тысяч шестьт рублей 49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</si>
</sst>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1" fillId="0" borderId="3" xfId="0" applyFont="1" applyBorder="1" applyAlignment="1">
      <alignment wrapText="1"/>
    </xf>
    <xf numFmtId="0" fontId="3" fillId="0" borderId="0" xfId="0" applyFont="1" applyAlignment="1"/>
    <xf numFmtId="164" fontId="8" fillId="0" borderId="0" xfId="1" applyNumberFormat="1" applyFont="1"/>
    <xf numFmtId="164" fontId="4" fillId="0" borderId="0" xfId="1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10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view="pageBreakPreview" topLeftCell="A17" zoomScaleNormal="100" zoomScaleSheetLayoutView="100" workbookViewId="0">
      <selection activeCell="B57" sqref="B5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3" customHeight="1" x14ac:dyDescent="0.25">
      <c r="A2" s="65" t="s">
        <v>12</v>
      </c>
      <c r="B2" s="66"/>
      <c r="C2" s="66"/>
      <c r="D2" s="66"/>
      <c r="E2" s="66"/>
    </row>
    <row r="3" spans="1:5" ht="15.75" x14ac:dyDescent="0.25">
      <c r="A3" s="65" t="s">
        <v>46</v>
      </c>
      <c r="B3" s="65"/>
      <c r="C3" s="65"/>
      <c r="D3" s="65"/>
      <c r="E3" s="65"/>
    </row>
    <row r="4" spans="1:5" s="1" customFormat="1" ht="15.75" x14ac:dyDescent="0.25">
      <c r="A4" s="5" t="s">
        <v>13</v>
      </c>
      <c r="B4" s="28"/>
      <c r="C4" s="28"/>
      <c r="D4" s="67" t="s">
        <v>47</v>
      </c>
      <c r="E4" s="67"/>
    </row>
    <row r="5" spans="1:5" x14ac:dyDescent="0.25">
      <c r="A5" s="27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63" t="s">
        <v>25</v>
      </c>
      <c r="B7" s="63"/>
      <c r="C7" s="63"/>
      <c r="D7" s="63"/>
      <c r="E7" s="63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8" t="s">
        <v>26</v>
      </c>
      <c r="B9" s="68"/>
      <c r="C9" s="68"/>
      <c r="D9" s="68"/>
      <c r="E9" s="68"/>
    </row>
    <row r="10" spans="1:5" ht="27" customHeight="1" x14ac:dyDescent="0.25">
      <c r="A10" s="71" t="s">
        <v>14</v>
      </c>
      <c r="B10" s="72"/>
      <c r="C10" s="72"/>
      <c r="D10" s="72"/>
      <c r="E10" s="72"/>
    </row>
    <row r="11" spans="1:5" ht="30.75" customHeight="1" x14ac:dyDescent="0.25">
      <c r="A11" s="68" t="s">
        <v>39</v>
      </c>
      <c r="B11" s="68"/>
      <c r="C11" s="68"/>
      <c r="D11" s="68"/>
      <c r="E11" s="68"/>
    </row>
    <row r="12" spans="1:5" x14ac:dyDescent="0.25">
      <c r="A12" s="70" t="s">
        <v>15</v>
      </c>
      <c r="B12" s="73"/>
      <c r="C12" s="73"/>
      <c r="D12" s="73"/>
      <c r="E12" s="73"/>
    </row>
    <row r="13" spans="1:5" x14ac:dyDescent="0.25">
      <c r="A13" s="68" t="s">
        <v>22</v>
      </c>
      <c r="B13" s="68"/>
      <c r="C13" s="68"/>
      <c r="D13" s="68"/>
      <c r="E13" s="68"/>
    </row>
    <row r="14" spans="1:5" ht="11.25" customHeight="1" x14ac:dyDescent="0.25">
      <c r="A14" s="70" t="s">
        <v>2</v>
      </c>
      <c r="B14" s="73"/>
      <c r="C14" s="73"/>
      <c r="D14" s="73"/>
      <c r="E14" s="73"/>
    </row>
    <row r="15" spans="1:5" ht="11.25" customHeight="1" x14ac:dyDescent="0.25">
      <c r="A15" s="26"/>
      <c r="B15" s="27"/>
      <c r="C15" s="27"/>
      <c r="D15" s="27"/>
      <c r="E15" s="27"/>
    </row>
    <row r="16" spans="1:5" x14ac:dyDescent="0.25">
      <c r="A16" s="68" t="s">
        <v>23</v>
      </c>
      <c r="B16" s="68"/>
      <c r="C16" s="68"/>
      <c r="D16" s="68"/>
      <c r="E16" s="68"/>
    </row>
    <row r="17" spans="1:13" ht="10.5" customHeight="1" x14ac:dyDescent="0.25">
      <c r="A17" s="70" t="s">
        <v>16</v>
      </c>
      <c r="B17" s="73"/>
      <c r="C17" s="73"/>
      <c r="D17" s="73"/>
      <c r="E17" s="73"/>
    </row>
    <row r="18" spans="1:13" ht="30.75" customHeight="1" x14ac:dyDescent="0.25">
      <c r="A18" s="68" t="s">
        <v>17</v>
      </c>
      <c r="B18" s="68"/>
      <c r="C18" s="68"/>
      <c r="D18" s="68"/>
      <c r="E18" s="68"/>
    </row>
    <row r="19" spans="1:13" ht="63.75" customHeight="1" x14ac:dyDescent="0.25">
      <c r="A19" s="68" t="s">
        <v>37</v>
      </c>
      <c r="B19" s="68"/>
      <c r="C19" s="68"/>
      <c r="D19" s="68"/>
      <c r="E19" s="68"/>
    </row>
    <row r="20" spans="1:13" ht="47.25" customHeight="1" x14ac:dyDescent="0.25">
      <c r="A20" s="69" t="s">
        <v>38</v>
      </c>
      <c r="B20" s="69"/>
      <c r="C20" s="69"/>
      <c r="D20" s="69"/>
      <c r="E20" s="69"/>
    </row>
    <row r="21" spans="1:13" x14ac:dyDescent="0.25">
      <c r="A21" s="69"/>
      <c r="B21" s="69"/>
      <c r="C21" s="69"/>
      <c r="D21" s="69"/>
      <c r="E21" s="69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23" t="s">
        <v>45</v>
      </c>
      <c r="B23" s="9" t="s">
        <v>43</v>
      </c>
      <c r="C23" s="3" t="s">
        <v>4</v>
      </c>
      <c r="D23" s="3">
        <f>7.77</f>
        <v>7.77</v>
      </c>
      <c r="E23" s="8">
        <f>D23*F21*G21</f>
        <v>29885.750999999997</v>
      </c>
    </row>
    <row r="24" spans="1:13" ht="45" x14ac:dyDescent="0.25">
      <c r="A24" s="7" t="s">
        <v>48</v>
      </c>
      <c r="B24" s="32" t="s">
        <v>49</v>
      </c>
      <c r="C24" s="3" t="s">
        <v>4</v>
      </c>
      <c r="D24" s="3">
        <v>0</v>
      </c>
      <c r="E24" s="8">
        <v>147.82</v>
      </c>
    </row>
    <row r="25" spans="1:13" x14ac:dyDescent="0.25">
      <c r="A25" s="7" t="s">
        <v>44</v>
      </c>
      <c r="B25" s="9" t="s">
        <v>24</v>
      </c>
      <c r="C25" s="3" t="s">
        <v>4</v>
      </c>
      <c r="D25" s="3">
        <v>3.3</v>
      </c>
      <c r="E25" s="8">
        <f>D25*F21*G21</f>
        <v>12692.789999999997</v>
      </c>
    </row>
    <row r="26" spans="1:13" x14ac:dyDescent="0.25">
      <c r="A26" s="7" t="s">
        <v>27</v>
      </c>
      <c r="B26" s="24" t="s">
        <v>28</v>
      </c>
      <c r="C26" s="3" t="s">
        <v>29</v>
      </c>
      <c r="D26" s="19"/>
      <c r="E26" s="8">
        <v>96</v>
      </c>
      <c r="M26" s="21"/>
    </row>
    <row r="27" spans="1:13" x14ac:dyDescent="0.25">
      <c r="A27" s="7"/>
      <c r="B27" s="24"/>
      <c r="C27" s="3"/>
      <c r="D27" s="19"/>
      <c r="E27" s="8"/>
      <c r="M27" s="21"/>
    </row>
    <row r="28" spans="1:13" x14ac:dyDescent="0.25">
      <c r="A28" s="15"/>
      <c r="B28" s="22"/>
      <c r="C28" s="3"/>
      <c r="D28" s="22"/>
      <c r="E28" s="20"/>
    </row>
    <row r="29" spans="1:13" s="14" customFormat="1" ht="14.25" x14ac:dyDescent="0.2">
      <c r="A29" s="10" t="s">
        <v>30</v>
      </c>
      <c r="B29" s="11"/>
      <c r="C29" s="12"/>
      <c r="D29" s="12"/>
      <c r="E29" s="13">
        <f>SUM(E23:E28)</f>
        <v>42822.36099999999</v>
      </c>
    </row>
    <row r="31" spans="1:13" ht="31.5" customHeight="1" x14ac:dyDescent="0.25">
      <c r="A31" s="75" t="s">
        <v>50</v>
      </c>
      <c r="B31" s="75"/>
      <c r="C31" s="75"/>
      <c r="D31" s="75"/>
      <c r="E31" s="75"/>
    </row>
    <row r="32" spans="1:13" ht="31.5" customHeight="1" x14ac:dyDescent="0.25">
      <c r="A32" s="68" t="s">
        <v>21</v>
      </c>
      <c r="B32" s="68"/>
      <c r="C32" s="68"/>
      <c r="D32" s="68"/>
      <c r="E32" s="68"/>
    </row>
    <row r="33" spans="1:5" x14ac:dyDescent="0.25">
      <c r="A33" s="68" t="s">
        <v>20</v>
      </c>
      <c r="B33" s="68"/>
      <c r="C33" s="68"/>
      <c r="D33" s="68"/>
      <c r="E33" s="68"/>
    </row>
    <row r="34" spans="1:5" ht="30" customHeight="1" x14ac:dyDescent="0.25">
      <c r="A34" s="68" t="s">
        <v>33</v>
      </c>
      <c r="B34" s="68"/>
      <c r="C34" s="68"/>
      <c r="D34" s="68"/>
      <c r="E34" s="68"/>
    </row>
    <row r="35" spans="1:5" x14ac:dyDescent="0.25">
      <c r="A35" s="68" t="s">
        <v>18</v>
      </c>
      <c r="B35" s="68"/>
      <c r="C35" s="68"/>
      <c r="D35" s="68"/>
      <c r="E35" s="68"/>
    </row>
    <row r="36" spans="1:5" x14ac:dyDescent="0.25">
      <c r="A36" s="76" t="s">
        <v>5</v>
      </c>
      <c r="B36" s="76"/>
      <c r="C36" s="76"/>
      <c r="D36" s="76"/>
      <c r="E36" s="76"/>
    </row>
    <row r="37" spans="1:5" x14ac:dyDescent="0.25">
      <c r="A37" s="68" t="s">
        <v>18</v>
      </c>
      <c r="B37" s="68"/>
      <c r="C37" s="68"/>
      <c r="D37" s="68"/>
      <c r="E37" s="68"/>
    </row>
    <row r="38" spans="1:5" x14ac:dyDescent="0.25">
      <c r="A38" s="77" t="s">
        <v>31</v>
      </c>
      <c r="B38" s="77"/>
      <c r="C38" s="77"/>
      <c r="D38" s="77"/>
      <c r="E38" s="77"/>
    </row>
    <row r="39" spans="1:5" x14ac:dyDescent="0.25">
      <c r="B39" s="74" t="s">
        <v>19</v>
      </c>
      <c r="C39" s="74"/>
      <c r="D39" s="74"/>
      <c r="E39" s="6" t="s">
        <v>6</v>
      </c>
    </row>
    <row r="40" spans="1:5" x14ac:dyDescent="0.25">
      <c r="A40" s="26"/>
      <c r="B40" s="26"/>
      <c r="C40" s="26"/>
      <c r="D40" s="26"/>
      <c r="E40" s="26"/>
    </row>
    <row r="41" spans="1:5" x14ac:dyDescent="0.25">
      <c r="A41" s="77" t="s">
        <v>32</v>
      </c>
      <c r="B41" s="77"/>
      <c r="C41" s="77"/>
      <c r="D41" s="77"/>
      <c r="E41" s="77"/>
    </row>
    <row r="42" spans="1:5" x14ac:dyDescent="0.25">
      <c r="B42" s="74" t="s">
        <v>19</v>
      </c>
      <c r="C42" s="74"/>
      <c r="D42" s="74"/>
      <c r="E42" s="6" t="s">
        <v>6</v>
      </c>
    </row>
    <row r="43" spans="1:5" x14ac:dyDescent="0.25">
      <c r="A43" s="2" t="s">
        <v>40</v>
      </c>
    </row>
    <row r="44" spans="1:5" x14ac:dyDescent="0.25">
      <c r="A44" s="14" t="s">
        <v>34</v>
      </c>
    </row>
    <row r="45" spans="1:5" x14ac:dyDescent="0.25">
      <c r="A45" s="2" t="s">
        <v>42</v>
      </c>
      <c r="B45" s="17">
        <v>123626.73</v>
      </c>
    </row>
    <row r="46" spans="1:5" ht="30" x14ac:dyDescent="0.25">
      <c r="A46" s="25" t="s">
        <v>51</v>
      </c>
      <c r="B46" s="16"/>
    </row>
    <row r="47" spans="1:5" x14ac:dyDescent="0.25">
      <c r="A47" s="2" t="s">
        <v>35</v>
      </c>
      <c r="B47" s="18">
        <v>55717.94</v>
      </c>
    </row>
    <row r="48" spans="1:5" ht="30" x14ac:dyDescent="0.25">
      <c r="A48" s="25" t="s">
        <v>41</v>
      </c>
      <c r="B48" s="18">
        <f>E29</f>
        <v>42822.36099999999</v>
      </c>
    </row>
    <row r="49" spans="1:2" x14ac:dyDescent="0.25">
      <c r="A49" s="14" t="s">
        <v>36</v>
      </c>
      <c r="B49" s="17">
        <f>B45+B47-B48</f>
        <v>136522.30900000001</v>
      </c>
    </row>
  </sheetData>
  <mergeCells count="30">
    <mergeCell ref="B42:D42"/>
    <mergeCell ref="A21:E21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view="pageBreakPreview" topLeftCell="A22" zoomScaleNormal="100" zoomScaleSheetLayoutView="100" workbookViewId="0">
      <selection activeCell="E30" sqref="E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3" customHeight="1" x14ac:dyDescent="0.25">
      <c r="A2" s="65" t="s">
        <v>12</v>
      </c>
      <c r="B2" s="66"/>
      <c r="C2" s="66"/>
      <c r="D2" s="66"/>
      <c r="E2" s="66"/>
    </row>
    <row r="3" spans="1:5" ht="15.75" x14ac:dyDescent="0.25">
      <c r="A3" s="65" t="s">
        <v>55</v>
      </c>
      <c r="B3" s="65"/>
      <c r="C3" s="65"/>
      <c r="D3" s="65"/>
      <c r="E3" s="65"/>
    </row>
    <row r="4" spans="1:5" s="1" customFormat="1" ht="15.75" x14ac:dyDescent="0.25">
      <c r="A4" s="5" t="s">
        <v>13</v>
      </c>
      <c r="B4" s="28"/>
      <c r="C4" s="28"/>
      <c r="D4" s="67" t="s">
        <v>56</v>
      </c>
      <c r="E4" s="67"/>
    </row>
    <row r="5" spans="1:5" x14ac:dyDescent="0.25">
      <c r="A5" s="31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63" t="s">
        <v>25</v>
      </c>
      <c r="B7" s="63"/>
      <c r="C7" s="63"/>
      <c r="D7" s="63"/>
      <c r="E7" s="63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8" t="s">
        <v>26</v>
      </c>
      <c r="B9" s="68"/>
      <c r="C9" s="68"/>
      <c r="D9" s="68"/>
      <c r="E9" s="68"/>
    </row>
    <row r="10" spans="1:5" ht="27" customHeight="1" x14ac:dyDescent="0.25">
      <c r="A10" s="71" t="s">
        <v>14</v>
      </c>
      <c r="B10" s="72"/>
      <c r="C10" s="72"/>
      <c r="D10" s="72"/>
      <c r="E10" s="72"/>
    </row>
    <row r="11" spans="1:5" ht="30.75" customHeight="1" x14ac:dyDescent="0.25">
      <c r="A11" s="68" t="s">
        <v>39</v>
      </c>
      <c r="B11" s="68"/>
      <c r="C11" s="68"/>
      <c r="D11" s="68"/>
      <c r="E11" s="68"/>
    </row>
    <row r="12" spans="1:5" x14ac:dyDescent="0.25">
      <c r="A12" s="70" t="s">
        <v>15</v>
      </c>
      <c r="B12" s="73"/>
      <c r="C12" s="73"/>
      <c r="D12" s="73"/>
      <c r="E12" s="73"/>
    </row>
    <row r="13" spans="1:5" x14ac:dyDescent="0.25">
      <c r="A13" s="68" t="s">
        <v>22</v>
      </c>
      <c r="B13" s="68"/>
      <c r="C13" s="68"/>
      <c r="D13" s="68"/>
      <c r="E13" s="68"/>
    </row>
    <row r="14" spans="1:5" ht="11.25" customHeight="1" x14ac:dyDescent="0.25">
      <c r="A14" s="70" t="s">
        <v>2</v>
      </c>
      <c r="B14" s="73"/>
      <c r="C14" s="73"/>
      <c r="D14" s="73"/>
      <c r="E14" s="73"/>
    </row>
    <row r="15" spans="1:5" ht="11.25" customHeight="1" x14ac:dyDescent="0.25">
      <c r="A15" s="30"/>
      <c r="B15" s="31"/>
      <c r="C15" s="31"/>
      <c r="D15" s="31"/>
      <c r="E15" s="31"/>
    </row>
    <row r="16" spans="1:5" x14ac:dyDescent="0.25">
      <c r="A16" s="68" t="s">
        <v>23</v>
      </c>
      <c r="B16" s="68"/>
      <c r="C16" s="68"/>
      <c r="D16" s="68"/>
      <c r="E16" s="68"/>
    </row>
    <row r="17" spans="1:13" ht="10.5" customHeight="1" x14ac:dyDescent="0.25">
      <c r="A17" s="70" t="s">
        <v>16</v>
      </c>
      <c r="B17" s="73"/>
      <c r="C17" s="73"/>
      <c r="D17" s="73"/>
      <c r="E17" s="73"/>
    </row>
    <row r="18" spans="1:13" ht="30.75" customHeight="1" x14ac:dyDescent="0.25">
      <c r="A18" s="68" t="s">
        <v>17</v>
      </c>
      <c r="B18" s="68"/>
      <c r="C18" s="68"/>
      <c r="D18" s="68"/>
      <c r="E18" s="68"/>
    </row>
    <row r="19" spans="1:13" ht="63.75" customHeight="1" x14ac:dyDescent="0.25">
      <c r="A19" s="68" t="s">
        <v>37</v>
      </c>
      <c r="B19" s="68"/>
      <c r="C19" s="68"/>
      <c r="D19" s="68"/>
      <c r="E19" s="68"/>
    </row>
    <row r="20" spans="1:13" ht="47.25" customHeight="1" x14ac:dyDescent="0.25">
      <c r="A20" s="69" t="s">
        <v>38</v>
      </c>
      <c r="B20" s="69"/>
      <c r="C20" s="69"/>
      <c r="D20" s="69"/>
      <c r="E20" s="69"/>
    </row>
    <row r="21" spans="1:13" x14ac:dyDescent="0.25">
      <c r="A21" s="69"/>
      <c r="B21" s="69"/>
      <c r="C21" s="69"/>
      <c r="D21" s="69"/>
      <c r="E21" s="69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23" t="s">
        <v>45</v>
      </c>
      <c r="B23" s="9" t="s">
        <v>43</v>
      </c>
      <c r="C23" s="3" t="s">
        <v>4</v>
      </c>
      <c r="D23" s="3">
        <f>7.77</f>
        <v>7.77</v>
      </c>
      <c r="E23" s="8">
        <f>D23*F21*G21</f>
        <v>29885.750999999997</v>
      </c>
    </row>
    <row r="24" spans="1:13" ht="45" x14ac:dyDescent="0.25">
      <c r="A24" s="7" t="s">
        <v>48</v>
      </c>
      <c r="B24" s="32" t="s">
        <v>57</v>
      </c>
      <c r="C24" s="3" t="s">
        <v>4</v>
      </c>
      <c r="D24" s="3">
        <v>0</v>
      </c>
      <c r="E24" s="8">
        <f>307.2*3</f>
        <v>921.59999999999991</v>
      </c>
    </row>
    <row r="25" spans="1:13" x14ac:dyDescent="0.25">
      <c r="A25" s="7" t="s">
        <v>58</v>
      </c>
      <c r="B25" s="9" t="s">
        <v>57</v>
      </c>
      <c r="C25" s="3" t="s">
        <v>29</v>
      </c>
      <c r="D25" s="3"/>
      <c r="E25" s="8">
        <v>1034.8599999999999</v>
      </c>
    </row>
    <row r="26" spans="1:13" x14ac:dyDescent="0.25">
      <c r="A26" s="7" t="s">
        <v>44</v>
      </c>
      <c r="B26" s="9" t="s">
        <v>24</v>
      </c>
      <c r="C26" s="3" t="s">
        <v>4</v>
      </c>
      <c r="D26" s="3">
        <v>3.3</v>
      </c>
      <c r="E26" s="8">
        <f>D26*F21*G21</f>
        <v>12692.789999999997</v>
      </c>
    </row>
    <row r="27" spans="1:13" x14ac:dyDescent="0.25">
      <c r="A27" s="7" t="s">
        <v>27</v>
      </c>
      <c r="B27" s="32" t="s">
        <v>57</v>
      </c>
      <c r="C27" s="3" t="s">
        <v>29</v>
      </c>
      <c r="D27" s="19"/>
      <c r="E27" s="8">
        <v>0</v>
      </c>
      <c r="M27" s="21"/>
    </row>
    <row r="28" spans="1:13" ht="30" x14ac:dyDescent="0.25">
      <c r="A28" s="15" t="s">
        <v>53</v>
      </c>
      <c r="B28" s="24" t="s">
        <v>54</v>
      </c>
      <c r="C28" s="3" t="s">
        <v>29</v>
      </c>
      <c r="D28" s="19"/>
      <c r="E28" s="8">
        <v>16109.09</v>
      </c>
      <c r="M28" s="21"/>
    </row>
    <row r="29" spans="1:13" ht="30" x14ac:dyDescent="0.25">
      <c r="A29" s="34" t="s">
        <v>52</v>
      </c>
      <c r="B29" s="22" t="s">
        <v>54</v>
      </c>
      <c r="C29" s="3" t="s">
        <v>29</v>
      </c>
      <c r="D29" s="22"/>
      <c r="E29" s="20">
        <v>17453.759999999998</v>
      </c>
    </row>
    <row r="30" spans="1:13" ht="30" x14ac:dyDescent="0.25">
      <c r="A30" s="35" t="s">
        <v>60</v>
      </c>
      <c r="B30" s="33" t="s">
        <v>59</v>
      </c>
      <c r="C30" s="3" t="s">
        <v>29</v>
      </c>
      <c r="D30" s="33"/>
      <c r="E30" s="20">
        <f>8*197.1+48200</f>
        <v>49776.800000000003</v>
      </c>
    </row>
    <row r="31" spans="1:13" s="14" customFormat="1" ht="14.25" x14ac:dyDescent="0.2">
      <c r="A31" s="10" t="s">
        <v>30</v>
      </c>
      <c r="B31" s="11"/>
      <c r="C31" s="12"/>
      <c r="D31" s="12"/>
      <c r="E31" s="13">
        <f>SUM(E23:E30)</f>
        <v>127874.65099999998</v>
      </c>
    </row>
    <row r="33" spans="1:5" ht="31.5" customHeight="1" x14ac:dyDescent="0.25">
      <c r="A33" s="75" t="s">
        <v>62</v>
      </c>
      <c r="B33" s="75"/>
      <c r="C33" s="75"/>
      <c r="D33" s="75"/>
      <c r="E33" s="75"/>
    </row>
    <row r="34" spans="1:5" ht="31.5" customHeight="1" x14ac:dyDescent="0.25">
      <c r="A34" s="68" t="s">
        <v>21</v>
      </c>
      <c r="B34" s="68"/>
      <c r="C34" s="68"/>
      <c r="D34" s="68"/>
      <c r="E34" s="68"/>
    </row>
    <row r="35" spans="1:5" x14ac:dyDescent="0.25">
      <c r="A35" s="68" t="s">
        <v>20</v>
      </c>
      <c r="B35" s="68"/>
      <c r="C35" s="68"/>
      <c r="D35" s="68"/>
      <c r="E35" s="68"/>
    </row>
    <row r="36" spans="1:5" ht="30" customHeight="1" x14ac:dyDescent="0.25">
      <c r="A36" s="68" t="s">
        <v>33</v>
      </c>
      <c r="B36" s="68"/>
      <c r="C36" s="68"/>
      <c r="D36" s="68"/>
      <c r="E36" s="68"/>
    </row>
    <row r="37" spans="1:5" x14ac:dyDescent="0.25">
      <c r="A37" s="68" t="s">
        <v>18</v>
      </c>
      <c r="B37" s="68"/>
      <c r="C37" s="68"/>
      <c r="D37" s="68"/>
      <c r="E37" s="68"/>
    </row>
    <row r="38" spans="1:5" x14ac:dyDescent="0.25">
      <c r="A38" s="76" t="s">
        <v>5</v>
      </c>
      <c r="B38" s="76"/>
      <c r="C38" s="76"/>
      <c r="D38" s="76"/>
      <c r="E38" s="76"/>
    </row>
    <row r="39" spans="1:5" x14ac:dyDescent="0.25">
      <c r="A39" s="68" t="s">
        <v>18</v>
      </c>
      <c r="B39" s="68"/>
      <c r="C39" s="68"/>
      <c r="D39" s="68"/>
      <c r="E39" s="68"/>
    </row>
    <row r="40" spans="1:5" x14ac:dyDescent="0.25">
      <c r="A40" s="77" t="s">
        <v>31</v>
      </c>
      <c r="B40" s="77"/>
      <c r="C40" s="77"/>
      <c r="D40" s="77"/>
      <c r="E40" s="77"/>
    </row>
    <row r="41" spans="1:5" x14ac:dyDescent="0.25">
      <c r="B41" s="74" t="s">
        <v>19</v>
      </c>
      <c r="C41" s="74"/>
      <c r="D41" s="74"/>
      <c r="E41" s="6" t="s">
        <v>6</v>
      </c>
    </row>
    <row r="42" spans="1:5" x14ac:dyDescent="0.25">
      <c r="A42" s="30"/>
      <c r="B42" s="30"/>
      <c r="C42" s="30"/>
      <c r="D42" s="30"/>
      <c r="E42" s="30"/>
    </row>
    <row r="43" spans="1:5" x14ac:dyDescent="0.25">
      <c r="A43" s="77" t="s">
        <v>32</v>
      </c>
      <c r="B43" s="77"/>
      <c r="C43" s="77"/>
      <c r="D43" s="77"/>
      <c r="E43" s="77"/>
    </row>
    <row r="44" spans="1:5" x14ac:dyDescent="0.25">
      <c r="B44" s="74" t="s">
        <v>19</v>
      </c>
      <c r="C44" s="74"/>
      <c r="D44" s="74"/>
      <c r="E44" s="6" t="s">
        <v>6</v>
      </c>
    </row>
    <row r="45" spans="1:5" x14ac:dyDescent="0.25">
      <c r="A45" s="2" t="s">
        <v>40</v>
      </c>
    </row>
    <row r="46" spans="1:5" x14ac:dyDescent="0.25">
      <c r="A46" s="14" t="s">
        <v>34</v>
      </c>
    </row>
    <row r="47" spans="1:5" x14ac:dyDescent="0.25">
      <c r="A47" s="2" t="s">
        <v>42</v>
      </c>
      <c r="B47" s="17">
        <f>'1кв'!B49</f>
        <v>136522.30900000001</v>
      </c>
    </row>
    <row r="48" spans="1:5" ht="30" x14ac:dyDescent="0.25">
      <c r="A48" s="29" t="s">
        <v>61</v>
      </c>
      <c r="B48" s="16"/>
    </row>
    <row r="49" spans="1:2" x14ac:dyDescent="0.25">
      <c r="A49" s="2" t="s">
        <v>35</v>
      </c>
      <c r="B49" s="18">
        <v>54760.34</v>
      </c>
    </row>
    <row r="50" spans="1:2" ht="30" x14ac:dyDescent="0.25">
      <c r="A50" s="29" t="s">
        <v>41</v>
      </c>
      <c r="B50" s="18">
        <f>E31</f>
        <v>127874.65099999998</v>
      </c>
    </row>
    <row r="51" spans="1:2" x14ac:dyDescent="0.25">
      <c r="A51" s="14" t="s">
        <v>36</v>
      </c>
      <c r="B51" s="17">
        <f>B47+B49-B50</f>
        <v>63407.998000000021</v>
      </c>
    </row>
  </sheetData>
  <mergeCells count="30">
    <mergeCell ref="A7:E7"/>
    <mergeCell ref="A1:E1"/>
    <mergeCell ref="A2:E2"/>
    <mergeCell ref="A3:E3"/>
    <mergeCell ref="D4:E4"/>
    <mergeCell ref="A6:E6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4:D44"/>
    <mergeCell ref="A21:E21"/>
    <mergeCell ref="A33:E33"/>
    <mergeCell ref="A34:E34"/>
    <mergeCell ref="A35:E35"/>
    <mergeCell ref="A36:E36"/>
    <mergeCell ref="A37:E37"/>
    <mergeCell ref="A38:E38"/>
    <mergeCell ref="A39:E39"/>
    <mergeCell ref="A40:E40"/>
    <mergeCell ref="B41:D41"/>
    <mergeCell ref="A43:E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3"/>
  <sheetViews>
    <sheetView view="pageBreakPreview" topLeftCell="A25" zoomScaleNormal="100" zoomScaleSheetLayoutView="100" workbookViewId="0">
      <selection activeCell="E28" sqref="E28:E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3" customHeight="1" x14ac:dyDescent="0.25">
      <c r="A2" s="65" t="s">
        <v>12</v>
      </c>
      <c r="B2" s="66"/>
      <c r="C2" s="66"/>
      <c r="D2" s="66"/>
      <c r="E2" s="66"/>
    </row>
    <row r="3" spans="1:5" ht="15.75" x14ac:dyDescent="0.25">
      <c r="A3" s="65" t="s">
        <v>63</v>
      </c>
      <c r="B3" s="65"/>
      <c r="C3" s="65"/>
      <c r="D3" s="65"/>
      <c r="E3" s="65"/>
    </row>
    <row r="4" spans="1:5" s="1" customFormat="1" ht="15.75" x14ac:dyDescent="0.25">
      <c r="A4" s="5" t="s">
        <v>13</v>
      </c>
      <c r="B4" s="28"/>
      <c r="C4" s="28"/>
      <c r="D4" s="67" t="s">
        <v>64</v>
      </c>
      <c r="E4" s="67"/>
    </row>
    <row r="5" spans="1:5" x14ac:dyDescent="0.25">
      <c r="A5" s="38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63" t="s">
        <v>25</v>
      </c>
      <c r="B7" s="63"/>
      <c r="C7" s="63"/>
      <c r="D7" s="63"/>
      <c r="E7" s="63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8" t="s">
        <v>26</v>
      </c>
      <c r="B9" s="68"/>
      <c r="C9" s="68"/>
      <c r="D9" s="68"/>
      <c r="E9" s="68"/>
    </row>
    <row r="10" spans="1:5" ht="27" customHeight="1" x14ac:dyDescent="0.25">
      <c r="A10" s="71" t="s">
        <v>14</v>
      </c>
      <c r="B10" s="72"/>
      <c r="C10" s="72"/>
      <c r="D10" s="72"/>
      <c r="E10" s="72"/>
    </row>
    <row r="11" spans="1:5" ht="30.75" customHeight="1" x14ac:dyDescent="0.25">
      <c r="A11" s="68" t="s">
        <v>39</v>
      </c>
      <c r="B11" s="68"/>
      <c r="C11" s="68"/>
      <c r="D11" s="68"/>
      <c r="E11" s="68"/>
    </row>
    <row r="12" spans="1:5" x14ac:dyDescent="0.25">
      <c r="A12" s="70" t="s">
        <v>15</v>
      </c>
      <c r="B12" s="73"/>
      <c r="C12" s="73"/>
      <c r="D12" s="73"/>
      <c r="E12" s="73"/>
    </row>
    <row r="13" spans="1:5" x14ac:dyDescent="0.25">
      <c r="A13" s="68" t="s">
        <v>22</v>
      </c>
      <c r="B13" s="68"/>
      <c r="C13" s="68"/>
      <c r="D13" s="68"/>
      <c r="E13" s="68"/>
    </row>
    <row r="14" spans="1:5" ht="11.25" customHeight="1" x14ac:dyDescent="0.25">
      <c r="A14" s="70" t="s">
        <v>2</v>
      </c>
      <c r="B14" s="73"/>
      <c r="C14" s="73"/>
      <c r="D14" s="73"/>
      <c r="E14" s="73"/>
    </row>
    <row r="15" spans="1:5" ht="11.25" customHeight="1" x14ac:dyDescent="0.25">
      <c r="A15" s="37"/>
      <c r="B15" s="38"/>
      <c r="C15" s="38"/>
      <c r="D15" s="38"/>
      <c r="E15" s="38"/>
    </row>
    <row r="16" spans="1:5" x14ac:dyDescent="0.25">
      <c r="A16" s="68" t="s">
        <v>23</v>
      </c>
      <c r="B16" s="68"/>
      <c r="C16" s="68"/>
      <c r="D16" s="68"/>
      <c r="E16" s="68"/>
    </row>
    <row r="17" spans="1:13" ht="10.5" customHeight="1" x14ac:dyDescent="0.25">
      <c r="A17" s="70" t="s">
        <v>16</v>
      </c>
      <c r="B17" s="73"/>
      <c r="C17" s="73"/>
      <c r="D17" s="73"/>
      <c r="E17" s="73"/>
    </row>
    <row r="18" spans="1:13" ht="30.75" customHeight="1" x14ac:dyDescent="0.25">
      <c r="A18" s="68" t="s">
        <v>17</v>
      </c>
      <c r="B18" s="68"/>
      <c r="C18" s="68"/>
      <c r="D18" s="68"/>
      <c r="E18" s="68"/>
    </row>
    <row r="19" spans="1:13" ht="63.75" customHeight="1" x14ac:dyDescent="0.25">
      <c r="A19" s="68" t="s">
        <v>37</v>
      </c>
      <c r="B19" s="68"/>
      <c r="C19" s="68"/>
      <c r="D19" s="68"/>
      <c r="E19" s="68"/>
    </row>
    <row r="20" spans="1:13" ht="47.25" customHeight="1" x14ac:dyDescent="0.25">
      <c r="A20" s="69" t="s">
        <v>38</v>
      </c>
      <c r="B20" s="69"/>
      <c r="C20" s="69"/>
      <c r="D20" s="69"/>
      <c r="E20" s="69"/>
    </row>
    <row r="21" spans="1:13" x14ac:dyDescent="0.25">
      <c r="A21" s="69"/>
      <c r="B21" s="69"/>
      <c r="C21" s="69"/>
      <c r="D21" s="69"/>
      <c r="E21" s="69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23" t="s">
        <v>45</v>
      </c>
      <c r="B23" s="9" t="s">
        <v>43</v>
      </c>
      <c r="C23" s="3" t="s">
        <v>4</v>
      </c>
      <c r="D23" s="3">
        <v>8.1999999999999993</v>
      </c>
      <c r="E23" s="8">
        <f>D23*F21*G21</f>
        <v>31539.659999999993</v>
      </c>
    </row>
    <row r="24" spans="1:13" ht="45" x14ac:dyDescent="0.25">
      <c r="A24" s="7" t="s">
        <v>48</v>
      </c>
      <c r="B24" s="32" t="s">
        <v>65</v>
      </c>
      <c r="C24" s="3" t="s">
        <v>4</v>
      </c>
      <c r="D24" s="3">
        <v>0</v>
      </c>
      <c r="E24" s="8">
        <f>307.2*3</f>
        <v>921.59999999999991</v>
      </c>
    </row>
    <row r="25" spans="1:13" x14ac:dyDescent="0.25">
      <c r="A25" s="7" t="s">
        <v>58</v>
      </c>
      <c r="B25" s="32" t="s">
        <v>65</v>
      </c>
      <c r="C25" s="3" t="s">
        <v>29</v>
      </c>
      <c r="D25" s="3"/>
      <c r="E25" s="8">
        <v>0</v>
      </c>
    </row>
    <row r="26" spans="1:13" x14ac:dyDescent="0.25">
      <c r="A26" s="7" t="s">
        <v>44</v>
      </c>
      <c r="B26" s="9" t="s">
        <v>24</v>
      </c>
      <c r="C26" s="3" t="s">
        <v>4</v>
      </c>
      <c r="D26" s="3">
        <v>3.43</v>
      </c>
      <c r="E26" s="8">
        <f>D26*F21*G21</f>
        <v>13192.809000000001</v>
      </c>
    </row>
    <row r="27" spans="1:13" x14ac:dyDescent="0.25">
      <c r="A27" s="7" t="s">
        <v>27</v>
      </c>
      <c r="B27" s="32" t="s">
        <v>65</v>
      </c>
      <c r="C27" s="3" t="s">
        <v>29</v>
      </c>
      <c r="D27" s="19"/>
      <c r="E27" s="8">
        <v>305.5</v>
      </c>
      <c r="M27" s="21"/>
    </row>
    <row r="28" spans="1:13" ht="30" x14ac:dyDescent="0.25">
      <c r="A28" s="40" t="s">
        <v>66</v>
      </c>
      <c r="B28" s="39" t="s">
        <v>71</v>
      </c>
      <c r="C28" s="3" t="s">
        <v>29</v>
      </c>
      <c r="D28" s="19"/>
      <c r="E28" s="8">
        <v>15963.4</v>
      </c>
      <c r="M28" s="21"/>
    </row>
    <row r="29" spans="1:13" x14ac:dyDescent="0.25">
      <c r="A29" s="41" t="s">
        <v>67</v>
      </c>
      <c r="B29" s="39" t="s">
        <v>71</v>
      </c>
      <c r="C29" s="3" t="s">
        <v>29</v>
      </c>
      <c r="D29" s="19"/>
      <c r="E29" s="8">
        <v>4941.83</v>
      </c>
      <c r="M29" s="21"/>
    </row>
    <row r="30" spans="1:13" x14ac:dyDescent="0.25">
      <c r="A30" s="40" t="s">
        <v>68</v>
      </c>
      <c r="B30" s="39" t="s">
        <v>71</v>
      </c>
      <c r="C30" s="3" t="s">
        <v>29</v>
      </c>
      <c r="D30" s="19"/>
      <c r="E30" s="8">
        <v>3737.77</v>
      </c>
      <c r="M30" s="21"/>
    </row>
    <row r="31" spans="1:13" ht="30" x14ac:dyDescent="0.25">
      <c r="A31" s="40" t="s">
        <v>69</v>
      </c>
      <c r="B31" s="39" t="s">
        <v>71</v>
      </c>
      <c r="C31" s="3" t="s">
        <v>29</v>
      </c>
      <c r="D31" s="19"/>
      <c r="E31" s="8">
        <v>3973.33</v>
      </c>
      <c r="M31" s="21"/>
    </row>
    <row r="32" spans="1:13" x14ac:dyDescent="0.25">
      <c r="A32" s="40" t="s">
        <v>70</v>
      </c>
      <c r="B32" s="39" t="s">
        <v>71</v>
      </c>
      <c r="C32" s="3" t="s">
        <v>29</v>
      </c>
      <c r="D32" s="19">
        <v>2</v>
      </c>
      <c r="E32" s="8">
        <f>D32*206.95</f>
        <v>413.9</v>
      </c>
      <c r="M32" s="21"/>
    </row>
    <row r="33" spans="1:5" s="14" customFormat="1" ht="14.25" x14ac:dyDescent="0.2">
      <c r="A33" s="10" t="s">
        <v>30</v>
      </c>
      <c r="B33" s="11"/>
      <c r="C33" s="12"/>
      <c r="D33" s="12"/>
      <c r="E33" s="13">
        <f>SUM(E23:E32)</f>
        <v>74989.798999999985</v>
      </c>
    </row>
    <row r="35" spans="1:5" ht="31.5" customHeight="1" x14ac:dyDescent="0.25">
      <c r="A35" s="75" t="s">
        <v>72</v>
      </c>
      <c r="B35" s="75"/>
      <c r="C35" s="75"/>
      <c r="D35" s="75"/>
      <c r="E35" s="75"/>
    </row>
    <row r="36" spans="1:5" ht="31.5" customHeight="1" x14ac:dyDescent="0.25">
      <c r="A36" s="68" t="s">
        <v>21</v>
      </c>
      <c r="B36" s="68"/>
      <c r="C36" s="68"/>
      <c r="D36" s="68"/>
      <c r="E36" s="68"/>
    </row>
    <row r="37" spans="1:5" x14ac:dyDescent="0.25">
      <c r="A37" s="68" t="s">
        <v>20</v>
      </c>
      <c r="B37" s="68"/>
      <c r="C37" s="68"/>
      <c r="D37" s="68"/>
      <c r="E37" s="68"/>
    </row>
    <row r="38" spans="1:5" ht="30" customHeight="1" x14ac:dyDescent="0.25">
      <c r="A38" s="68" t="s">
        <v>33</v>
      </c>
      <c r="B38" s="68"/>
      <c r="C38" s="68"/>
      <c r="D38" s="68"/>
      <c r="E38" s="68"/>
    </row>
    <row r="39" spans="1:5" x14ac:dyDescent="0.25">
      <c r="A39" s="68" t="s">
        <v>18</v>
      </c>
      <c r="B39" s="68"/>
      <c r="C39" s="68"/>
      <c r="D39" s="68"/>
      <c r="E39" s="68"/>
    </row>
    <row r="40" spans="1:5" x14ac:dyDescent="0.25">
      <c r="A40" s="76" t="s">
        <v>5</v>
      </c>
      <c r="B40" s="76"/>
      <c r="C40" s="76"/>
      <c r="D40" s="76"/>
      <c r="E40" s="76"/>
    </row>
    <row r="41" spans="1:5" x14ac:dyDescent="0.25">
      <c r="A41" s="68" t="s">
        <v>18</v>
      </c>
      <c r="B41" s="68"/>
      <c r="C41" s="68"/>
      <c r="D41" s="68"/>
      <c r="E41" s="68"/>
    </row>
    <row r="42" spans="1:5" x14ac:dyDescent="0.25">
      <c r="A42" s="77" t="s">
        <v>31</v>
      </c>
      <c r="B42" s="77"/>
      <c r="C42" s="77"/>
      <c r="D42" s="77"/>
      <c r="E42" s="77"/>
    </row>
    <row r="43" spans="1:5" x14ac:dyDescent="0.25">
      <c r="B43" s="74" t="s">
        <v>19</v>
      </c>
      <c r="C43" s="74"/>
      <c r="D43" s="74"/>
      <c r="E43" s="6" t="s">
        <v>6</v>
      </c>
    </row>
    <row r="44" spans="1:5" x14ac:dyDescent="0.25">
      <c r="A44" s="37"/>
      <c r="B44" s="37"/>
      <c r="C44" s="37"/>
      <c r="D44" s="37"/>
      <c r="E44" s="37"/>
    </row>
    <row r="45" spans="1:5" x14ac:dyDescent="0.25">
      <c r="A45" s="77" t="s">
        <v>32</v>
      </c>
      <c r="B45" s="77"/>
      <c r="C45" s="77"/>
      <c r="D45" s="77"/>
      <c r="E45" s="77"/>
    </row>
    <row r="46" spans="1:5" x14ac:dyDescent="0.25">
      <c r="B46" s="74" t="s">
        <v>19</v>
      </c>
      <c r="C46" s="74"/>
      <c r="D46" s="74"/>
      <c r="E46" s="6" t="s">
        <v>6</v>
      </c>
    </row>
    <row r="47" spans="1:5" x14ac:dyDescent="0.25">
      <c r="A47" s="2" t="s">
        <v>40</v>
      </c>
    </row>
    <row r="48" spans="1:5" x14ac:dyDescent="0.25">
      <c r="A48" s="14" t="s">
        <v>34</v>
      </c>
    </row>
    <row r="49" spans="1:2" x14ac:dyDescent="0.25">
      <c r="A49" s="2" t="s">
        <v>42</v>
      </c>
      <c r="B49" s="17">
        <f>'2кв'!B51</f>
        <v>63407.998000000021</v>
      </c>
    </row>
    <row r="50" spans="1:2" ht="30" x14ac:dyDescent="0.25">
      <c r="A50" s="36" t="s">
        <v>73</v>
      </c>
      <c r="B50" s="16"/>
    </row>
    <row r="51" spans="1:2" x14ac:dyDescent="0.25">
      <c r="A51" s="2" t="s">
        <v>35</v>
      </c>
      <c r="B51" s="18">
        <v>55669.93</v>
      </c>
    </row>
    <row r="52" spans="1:2" ht="30" x14ac:dyDescent="0.25">
      <c r="A52" s="36" t="s">
        <v>41</v>
      </c>
      <c r="B52" s="18">
        <f>E33</f>
        <v>74989.798999999985</v>
      </c>
    </row>
    <row r="53" spans="1:2" x14ac:dyDescent="0.25">
      <c r="A53" s="14" t="s">
        <v>36</v>
      </c>
      <c r="B53" s="17">
        <f>B49+B51-B52</f>
        <v>44088.12900000003</v>
      </c>
    </row>
  </sheetData>
  <mergeCells count="30">
    <mergeCell ref="A7:E7"/>
    <mergeCell ref="A1:E1"/>
    <mergeCell ref="A2:E2"/>
    <mergeCell ref="A3:E3"/>
    <mergeCell ref="D4:E4"/>
    <mergeCell ref="A6:E6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6:D46"/>
    <mergeCell ref="A21:E21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4DA1-1ED8-41C8-802B-7259BDF21C8C}">
  <dimension ref="A1:M49"/>
  <sheetViews>
    <sheetView tabSelected="1" view="pageBreakPreview" topLeftCell="A23" zoomScaleNormal="100" zoomScaleSheetLayoutView="100" workbookViewId="0">
      <selection activeCell="A32" sqref="A32:E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3" customHeight="1" x14ac:dyDescent="0.25">
      <c r="A2" s="65" t="s">
        <v>12</v>
      </c>
      <c r="B2" s="66"/>
      <c r="C2" s="66"/>
      <c r="D2" s="66"/>
      <c r="E2" s="66"/>
    </row>
    <row r="3" spans="1:5" x14ac:dyDescent="0.25">
      <c r="A3" s="78" t="s">
        <v>74</v>
      </c>
      <c r="B3" s="78"/>
      <c r="C3" s="78"/>
      <c r="D3" s="78"/>
      <c r="E3" s="78"/>
    </row>
    <row r="4" spans="1:5" s="1" customFormat="1" ht="15.75" x14ac:dyDescent="0.25">
      <c r="A4" s="45" t="s">
        <v>13</v>
      </c>
      <c r="B4" s="4"/>
      <c r="C4" s="4"/>
      <c r="D4" s="4"/>
      <c r="E4" s="45" t="s">
        <v>75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63" t="s">
        <v>25</v>
      </c>
      <c r="B7" s="63"/>
      <c r="C7" s="63"/>
      <c r="D7" s="63"/>
      <c r="E7" s="63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8" t="s">
        <v>26</v>
      </c>
      <c r="B9" s="68"/>
      <c r="C9" s="68"/>
      <c r="D9" s="68"/>
      <c r="E9" s="68"/>
    </row>
    <row r="10" spans="1:5" ht="27" customHeight="1" x14ac:dyDescent="0.25">
      <c r="A10" s="71" t="s">
        <v>14</v>
      </c>
      <c r="B10" s="72"/>
      <c r="C10" s="72"/>
      <c r="D10" s="72"/>
      <c r="E10" s="72"/>
    </row>
    <row r="11" spans="1:5" ht="30.75" customHeight="1" x14ac:dyDescent="0.25">
      <c r="A11" s="68" t="s">
        <v>39</v>
      </c>
      <c r="B11" s="68"/>
      <c r="C11" s="68"/>
      <c r="D11" s="68"/>
      <c r="E11" s="68"/>
    </row>
    <row r="12" spans="1:5" x14ac:dyDescent="0.25">
      <c r="A12" s="70" t="s">
        <v>15</v>
      </c>
      <c r="B12" s="73"/>
      <c r="C12" s="73"/>
      <c r="D12" s="73"/>
      <c r="E12" s="73"/>
    </row>
    <row r="13" spans="1:5" x14ac:dyDescent="0.25">
      <c r="A13" s="68" t="s">
        <v>22</v>
      </c>
      <c r="B13" s="68"/>
      <c r="C13" s="68"/>
      <c r="D13" s="68"/>
      <c r="E13" s="68"/>
    </row>
    <row r="14" spans="1:5" ht="11.25" customHeight="1" x14ac:dyDescent="0.25">
      <c r="A14" s="70" t="s">
        <v>2</v>
      </c>
      <c r="B14" s="73"/>
      <c r="C14" s="73"/>
      <c r="D14" s="73"/>
      <c r="E14" s="73"/>
    </row>
    <row r="15" spans="1:5" ht="11.25" customHeight="1" x14ac:dyDescent="0.25">
      <c r="A15" s="43"/>
      <c r="B15" s="44"/>
      <c r="C15" s="44"/>
      <c r="D15" s="44"/>
      <c r="E15" s="44"/>
    </row>
    <row r="16" spans="1:5" x14ac:dyDescent="0.25">
      <c r="A16" s="68" t="s">
        <v>23</v>
      </c>
      <c r="B16" s="68"/>
      <c r="C16" s="68"/>
      <c r="D16" s="68"/>
      <c r="E16" s="68"/>
    </row>
    <row r="17" spans="1:13" ht="10.5" customHeight="1" x14ac:dyDescent="0.25">
      <c r="A17" s="70" t="s">
        <v>16</v>
      </c>
      <c r="B17" s="73"/>
      <c r="C17" s="73"/>
      <c r="D17" s="73"/>
      <c r="E17" s="73"/>
    </row>
    <row r="18" spans="1:13" ht="30.75" customHeight="1" x14ac:dyDescent="0.25">
      <c r="A18" s="68" t="s">
        <v>17</v>
      </c>
      <c r="B18" s="68"/>
      <c r="C18" s="68"/>
      <c r="D18" s="68"/>
      <c r="E18" s="68"/>
    </row>
    <row r="19" spans="1:13" ht="63.75" customHeight="1" x14ac:dyDescent="0.25">
      <c r="A19" s="68" t="s">
        <v>37</v>
      </c>
      <c r="B19" s="68"/>
      <c r="C19" s="68"/>
      <c r="D19" s="68"/>
      <c r="E19" s="68"/>
    </row>
    <row r="20" spans="1:13" ht="47.25" customHeight="1" x14ac:dyDescent="0.25">
      <c r="A20" s="69" t="s">
        <v>38</v>
      </c>
      <c r="B20" s="69"/>
      <c r="C20" s="69"/>
      <c r="D20" s="69"/>
      <c r="E20" s="69"/>
    </row>
    <row r="21" spans="1:13" x14ac:dyDescent="0.25">
      <c r="A21" s="69"/>
      <c r="B21" s="69"/>
      <c r="C21" s="69"/>
      <c r="D21" s="69"/>
      <c r="E21" s="69"/>
      <c r="F21" s="2">
        <v>1282.0999999999999</v>
      </c>
      <c r="G21" s="2">
        <v>3</v>
      </c>
    </row>
    <row r="22" spans="1:13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 x14ac:dyDescent="0.25">
      <c r="A23" s="23" t="s">
        <v>45</v>
      </c>
      <c r="B23" s="9" t="s">
        <v>43</v>
      </c>
      <c r="C23" s="3" t="s">
        <v>4</v>
      </c>
      <c r="D23" s="3">
        <v>8.1999999999999993</v>
      </c>
      <c r="E23" s="8">
        <f>D23*F21*G21</f>
        <v>31539.659999999993</v>
      </c>
    </row>
    <row r="24" spans="1:13" ht="45.75" customHeight="1" x14ac:dyDescent="0.25">
      <c r="A24" s="7" t="s">
        <v>98</v>
      </c>
      <c r="B24" s="32" t="s">
        <v>78</v>
      </c>
      <c r="C24" s="3" t="s">
        <v>4</v>
      </c>
      <c r="D24" s="3">
        <v>0</v>
      </c>
      <c r="E24" s="8">
        <f>307.2*3</f>
        <v>921.59999999999991</v>
      </c>
    </row>
    <row r="25" spans="1:13" x14ac:dyDescent="0.25">
      <c r="A25" s="7" t="s">
        <v>58</v>
      </c>
      <c r="B25" s="32" t="s">
        <v>78</v>
      </c>
      <c r="C25" s="3" t="s">
        <v>29</v>
      </c>
      <c r="D25" s="3"/>
      <c r="E25" s="8">
        <v>0</v>
      </c>
    </row>
    <row r="26" spans="1:13" x14ac:dyDescent="0.25">
      <c r="A26" s="7" t="s">
        <v>44</v>
      </c>
      <c r="B26" s="9" t="s">
        <v>24</v>
      </c>
      <c r="C26" s="3" t="s">
        <v>4</v>
      </c>
      <c r="D26" s="3">
        <v>3.43</v>
      </c>
      <c r="E26" s="8">
        <f>D26*F21*G21</f>
        <v>13192.809000000001</v>
      </c>
    </row>
    <row r="27" spans="1:13" x14ac:dyDescent="0.25">
      <c r="A27" s="7" t="s">
        <v>27</v>
      </c>
      <c r="B27" s="32" t="s">
        <v>78</v>
      </c>
      <c r="C27" s="3" t="s">
        <v>29</v>
      </c>
      <c r="D27" s="19"/>
      <c r="E27" s="8">
        <v>42</v>
      </c>
      <c r="M27" s="21"/>
    </row>
    <row r="28" spans="1:13" x14ac:dyDescent="0.25">
      <c r="A28" s="40" t="s">
        <v>76</v>
      </c>
      <c r="B28" s="39" t="s">
        <v>77</v>
      </c>
      <c r="C28" s="3" t="s">
        <v>29</v>
      </c>
      <c r="D28" s="19">
        <v>1.5</v>
      </c>
      <c r="E28" s="8">
        <f>D28*206.95</f>
        <v>310.42499999999995</v>
      </c>
      <c r="M28" s="21"/>
    </row>
    <row r="29" spans="1:13" s="14" customFormat="1" ht="14.25" x14ac:dyDescent="0.2">
      <c r="A29" s="10" t="s">
        <v>30</v>
      </c>
      <c r="B29" s="11"/>
      <c r="C29" s="12"/>
      <c r="D29" s="12"/>
      <c r="E29" s="13">
        <f>SUM(E23:E28)</f>
        <v>46006.493999999992</v>
      </c>
    </row>
    <row r="31" spans="1:13" ht="31.5" customHeight="1" x14ac:dyDescent="0.25">
      <c r="A31" s="75" t="s">
        <v>100</v>
      </c>
      <c r="B31" s="75"/>
      <c r="C31" s="75"/>
      <c r="D31" s="75"/>
      <c r="E31" s="75"/>
    </row>
    <row r="32" spans="1:13" ht="31.5" customHeight="1" x14ac:dyDescent="0.25">
      <c r="A32" s="68" t="s">
        <v>21</v>
      </c>
      <c r="B32" s="68"/>
      <c r="C32" s="68"/>
      <c r="D32" s="68"/>
      <c r="E32" s="68"/>
    </row>
    <row r="33" spans="1:5" x14ac:dyDescent="0.25">
      <c r="A33" s="68" t="s">
        <v>20</v>
      </c>
      <c r="B33" s="68"/>
      <c r="C33" s="68"/>
      <c r="D33" s="68"/>
      <c r="E33" s="68"/>
    </row>
    <row r="34" spans="1:5" ht="30" customHeight="1" x14ac:dyDescent="0.25">
      <c r="A34" s="68" t="s">
        <v>33</v>
      </c>
      <c r="B34" s="68"/>
      <c r="C34" s="68"/>
      <c r="D34" s="68"/>
      <c r="E34" s="68"/>
    </row>
    <row r="35" spans="1:5" x14ac:dyDescent="0.25">
      <c r="A35" s="68" t="s">
        <v>18</v>
      </c>
      <c r="B35" s="68"/>
      <c r="C35" s="68"/>
      <c r="D35" s="68"/>
      <c r="E35" s="68"/>
    </row>
    <row r="36" spans="1:5" x14ac:dyDescent="0.25">
      <c r="A36" s="76" t="s">
        <v>5</v>
      </c>
      <c r="B36" s="76"/>
      <c r="C36" s="76"/>
      <c r="D36" s="76"/>
      <c r="E36" s="76"/>
    </row>
    <row r="37" spans="1:5" x14ac:dyDescent="0.25">
      <c r="A37" s="68" t="s">
        <v>18</v>
      </c>
      <c r="B37" s="68"/>
      <c r="C37" s="68"/>
      <c r="D37" s="68"/>
      <c r="E37" s="68"/>
    </row>
    <row r="38" spans="1:5" x14ac:dyDescent="0.25">
      <c r="A38" s="77" t="s">
        <v>31</v>
      </c>
      <c r="B38" s="77"/>
      <c r="C38" s="77"/>
      <c r="D38" s="77"/>
      <c r="E38" s="77"/>
    </row>
    <row r="39" spans="1:5" x14ac:dyDescent="0.25">
      <c r="B39" s="74" t="s">
        <v>19</v>
      </c>
      <c r="C39" s="74"/>
      <c r="D39" s="74"/>
      <c r="E39" s="6" t="s">
        <v>6</v>
      </c>
    </row>
    <row r="40" spans="1:5" x14ac:dyDescent="0.25">
      <c r="A40" s="43"/>
      <c r="B40" s="43"/>
      <c r="C40" s="43"/>
      <c r="D40" s="43"/>
      <c r="E40" s="43"/>
    </row>
    <row r="41" spans="1:5" x14ac:dyDescent="0.25">
      <c r="A41" s="77" t="s">
        <v>32</v>
      </c>
      <c r="B41" s="77"/>
      <c r="C41" s="77"/>
      <c r="D41" s="77"/>
      <c r="E41" s="77"/>
    </row>
    <row r="42" spans="1:5" x14ac:dyDescent="0.25">
      <c r="B42" s="74" t="s">
        <v>19</v>
      </c>
      <c r="C42" s="74"/>
      <c r="D42" s="74"/>
      <c r="E42" s="6" t="s">
        <v>6</v>
      </c>
    </row>
    <row r="43" spans="1:5" x14ac:dyDescent="0.25">
      <c r="A43" s="2" t="s">
        <v>40</v>
      </c>
    </row>
    <row r="44" spans="1:5" x14ac:dyDescent="0.25">
      <c r="A44" s="14" t="s">
        <v>34</v>
      </c>
    </row>
    <row r="45" spans="1:5" x14ac:dyDescent="0.25">
      <c r="A45" s="2" t="s">
        <v>42</v>
      </c>
      <c r="B45" s="17">
        <f>'3кв'!B53</f>
        <v>44088.12900000003</v>
      </c>
    </row>
    <row r="46" spans="1:5" ht="30" x14ac:dyDescent="0.25">
      <c r="A46" s="42" t="s">
        <v>73</v>
      </c>
      <c r="B46" s="16"/>
    </row>
    <row r="47" spans="1:5" x14ac:dyDescent="0.25">
      <c r="A47" s="2" t="s">
        <v>35</v>
      </c>
      <c r="B47" s="18">
        <v>52445.05</v>
      </c>
    </row>
    <row r="48" spans="1:5" ht="30" x14ac:dyDescent="0.25">
      <c r="A48" s="42" t="s">
        <v>41</v>
      </c>
      <c r="B48" s="18">
        <f>E29</f>
        <v>46006.493999999992</v>
      </c>
    </row>
    <row r="49" spans="1:2" x14ac:dyDescent="0.25">
      <c r="A49" s="14" t="s">
        <v>36</v>
      </c>
      <c r="B49" s="17">
        <f>B45+B47-B48</f>
        <v>50526.685000000041</v>
      </c>
    </row>
  </sheetData>
  <mergeCells count="29">
    <mergeCell ref="A1:E1"/>
    <mergeCell ref="A2:E2"/>
    <mergeCell ref="A3:E3"/>
    <mergeCell ref="A6:E6"/>
    <mergeCell ref="A7:E7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2:D42"/>
    <mergeCell ref="A21:E21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C235-C249-4ED4-8D52-D442751FEF6F}">
  <dimension ref="A1:E42"/>
  <sheetViews>
    <sheetView view="pageBreakPreview" zoomScaleNormal="100" zoomScaleSheetLayoutView="100" workbookViewId="0">
      <selection activeCell="B21" sqref="B21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0" t="s">
        <v>79</v>
      </c>
      <c r="B1" s="80"/>
      <c r="C1" s="80"/>
      <c r="D1" s="46"/>
    </row>
    <row r="2" spans="1:5" ht="15.75" x14ac:dyDescent="0.25">
      <c r="A2" s="81" t="s">
        <v>80</v>
      </c>
      <c r="B2" s="81"/>
      <c r="C2" s="81"/>
      <c r="D2" s="1"/>
    </row>
    <row r="3" spans="1:5" ht="15.75" x14ac:dyDescent="0.25">
      <c r="A3" s="81" t="s">
        <v>81</v>
      </c>
      <c r="B3" s="81"/>
      <c r="C3" s="81"/>
      <c r="D3" s="1"/>
    </row>
    <row r="4" spans="1:5" ht="15.75" x14ac:dyDescent="0.25">
      <c r="A4" s="80" t="s">
        <v>96</v>
      </c>
      <c r="B4" s="80"/>
      <c r="C4" s="80"/>
      <c r="D4" s="46"/>
    </row>
    <row r="5" spans="1:5" ht="15.75" x14ac:dyDescent="0.25">
      <c r="A5" s="79"/>
      <c r="B5" s="79"/>
      <c r="C5" s="79"/>
      <c r="D5" s="1"/>
    </row>
    <row r="6" spans="1:5" ht="15.75" x14ac:dyDescent="0.25">
      <c r="A6" s="1"/>
      <c r="B6" s="47" t="s">
        <v>82</v>
      </c>
      <c r="C6" s="48">
        <f>'1кв'!B45</f>
        <v>123626.73</v>
      </c>
      <c r="D6" s="49"/>
    </row>
    <row r="7" spans="1:5" ht="15.75" x14ac:dyDescent="0.25">
      <c r="A7" s="1"/>
      <c r="B7" s="47" t="s">
        <v>97</v>
      </c>
      <c r="C7" s="48"/>
      <c r="D7" s="49"/>
    </row>
    <row r="8" spans="1:5" ht="15.75" x14ac:dyDescent="0.25">
      <c r="A8" s="50" t="s">
        <v>83</v>
      </c>
      <c r="B8" s="47" t="s">
        <v>84</v>
      </c>
      <c r="C8" s="51">
        <f>'1кв'!B47+'2кв'!B49+'3кв'!B51+'4кв'!B47</f>
        <v>218593.26</v>
      </c>
      <c r="D8" s="52"/>
    </row>
    <row r="9" spans="1:5" ht="15.75" x14ac:dyDescent="0.25">
      <c r="A9" s="28"/>
      <c r="B9" s="47" t="s">
        <v>85</v>
      </c>
      <c r="C9" s="53">
        <f>SUM(C8:C8)</f>
        <v>218593.26</v>
      </c>
      <c r="D9" s="49"/>
    </row>
    <row r="10" spans="1:5" ht="15.75" x14ac:dyDescent="0.25">
      <c r="A10" s="1"/>
      <c r="B10" s="82"/>
      <c r="C10" s="82"/>
      <c r="D10" s="54"/>
    </row>
    <row r="11" spans="1:5" ht="15.75" x14ac:dyDescent="0.25">
      <c r="A11" s="1" t="s">
        <v>86</v>
      </c>
      <c r="B11" s="23" t="s">
        <v>45</v>
      </c>
      <c r="C11" s="55">
        <f>'1кв'!E23+'2кв'!E23+'3кв'!E23+'4кв'!E23</f>
        <v>122850.82199999997</v>
      </c>
      <c r="D11" s="54"/>
    </row>
    <row r="12" spans="1:5" ht="30" x14ac:dyDescent="0.25">
      <c r="A12" s="1"/>
      <c r="B12" s="7" t="s">
        <v>98</v>
      </c>
      <c r="C12" s="55">
        <f>'1кв'!E24+'2кв'!E24+'3кв'!E24+'4кв'!E24</f>
        <v>2912.62</v>
      </c>
      <c r="D12" s="54"/>
      <c r="E12" s="56"/>
    </row>
    <row r="13" spans="1:5" ht="15.75" x14ac:dyDescent="0.25">
      <c r="A13" s="1"/>
      <c r="B13" s="7" t="s">
        <v>58</v>
      </c>
      <c r="C13" s="55">
        <f>'2кв'!E25+'3кв'!E25+'4кв'!E25</f>
        <v>1034.8599999999999</v>
      </c>
      <c r="D13" s="54"/>
      <c r="E13" s="56"/>
    </row>
    <row r="14" spans="1:5" ht="15.75" x14ac:dyDescent="0.25">
      <c r="B14" s="7" t="s">
        <v>44</v>
      </c>
      <c r="C14" s="55">
        <f>'2кв'!E26+'3кв'!E26+'4кв'!E26+'1кв'!E25</f>
        <v>51771.197999999989</v>
      </c>
      <c r="D14" s="54"/>
    </row>
    <row r="15" spans="1:5" ht="15.75" x14ac:dyDescent="0.25">
      <c r="A15" s="1"/>
      <c r="B15" s="7" t="s">
        <v>27</v>
      </c>
      <c r="C15" s="55">
        <f>'2кв'!E27+'3кв'!E27+'4кв'!E27+'1кв'!E26</f>
        <v>443.5</v>
      </c>
      <c r="D15" s="54"/>
    </row>
    <row r="16" spans="1:5" ht="15.75" x14ac:dyDescent="0.25">
      <c r="A16" s="1"/>
      <c r="B16" s="57" t="s">
        <v>99</v>
      </c>
      <c r="C16" s="55">
        <f>3.5*206.95</f>
        <v>724.32499999999993</v>
      </c>
      <c r="D16" s="54"/>
    </row>
    <row r="17" spans="1:5" ht="15.75" x14ac:dyDescent="0.25">
      <c r="A17" s="1"/>
      <c r="B17" s="59" t="s">
        <v>87</v>
      </c>
      <c r="C17" s="58">
        <f>SUM(C18:C24)</f>
        <v>111955.98</v>
      </c>
      <c r="D17" s="54"/>
    </row>
    <row r="18" spans="1:5" ht="15.75" x14ac:dyDescent="0.25">
      <c r="A18" s="1"/>
      <c r="B18" s="15" t="s">
        <v>53</v>
      </c>
      <c r="C18" s="8">
        <v>16109.09</v>
      </c>
      <c r="D18" s="54"/>
    </row>
    <row r="19" spans="1:5" ht="15.75" x14ac:dyDescent="0.25">
      <c r="A19" s="1"/>
      <c r="B19" s="34" t="s">
        <v>52</v>
      </c>
      <c r="C19" s="20">
        <v>17453.759999999998</v>
      </c>
      <c r="D19" s="54"/>
    </row>
    <row r="20" spans="1:5" ht="15.75" x14ac:dyDescent="0.25">
      <c r="A20" s="1"/>
      <c r="B20" s="35" t="s">
        <v>60</v>
      </c>
      <c r="C20" s="20">
        <f>8*197.1+48200</f>
        <v>49776.800000000003</v>
      </c>
      <c r="D20" s="54"/>
    </row>
    <row r="21" spans="1:5" ht="15.75" x14ac:dyDescent="0.25">
      <c r="A21" s="1"/>
      <c r="B21" s="40" t="s">
        <v>66</v>
      </c>
      <c r="C21" s="8">
        <v>15963.4</v>
      </c>
      <c r="D21" s="54"/>
    </row>
    <row r="22" spans="1:5" ht="15.75" x14ac:dyDescent="0.25">
      <c r="A22" s="1"/>
      <c r="B22" s="41" t="s">
        <v>67</v>
      </c>
      <c r="C22" s="8">
        <v>4941.83</v>
      </c>
      <c r="D22" s="54"/>
    </row>
    <row r="23" spans="1:5" ht="15.75" x14ac:dyDescent="0.25">
      <c r="A23" s="1"/>
      <c r="B23" s="40" t="s">
        <v>68</v>
      </c>
      <c r="C23" s="8">
        <v>3737.77</v>
      </c>
      <c r="D23" s="54"/>
    </row>
    <row r="24" spans="1:5" ht="15.75" x14ac:dyDescent="0.25">
      <c r="A24" s="1"/>
      <c r="B24" s="40" t="s">
        <v>69</v>
      </c>
      <c r="C24" s="8">
        <v>3973.33</v>
      </c>
      <c r="D24" s="54"/>
    </row>
    <row r="25" spans="1:5" ht="15.75" x14ac:dyDescent="0.25">
      <c r="A25" s="1"/>
      <c r="B25" s="60" t="s">
        <v>88</v>
      </c>
      <c r="C25" s="61">
        <f>SUM(C11:C17)</f>
        <v>291693.30499999993</v>
      </c>
      <c r="D25" s="54"/>
      <c r="E25" s="56"/>
    </row>
    <row r="26" spans="1:5" ht="15.75" x14ac:dyDescent="0.25">
      <c r="A26" s="1"/>
      <c r="B26" s="62" t="s">
        <v>89</v>
      </c>
      <c r="C26" s="61">
        <f>C6+C9-C25</f>
        <v>50526.685000000056</v>
      </c>
      <c r="D26" s="54"/>
    </row>
    <row r="27" spans="1:5" ht="15.75" x14ac:dyDescent="0.25">
      <c r="A27" s="1"/>
      <c r="B27" s="50"/>
      <c r="C27" s="50"/>
      <c r="D27" s="54"/>
    </row>
    <row r="28" spans="1:5" ht="15.75" x14ac:dyDescent="0.25">
      <c r="A28" s="1"/>
      <c r="B28" s="50"/>
      <c r="C28" s="50"/>
      <c r="D28" s="54"/>
    </row>
    <row r="29" spans="1:5" ht="15.75" x14ac:dyDescent="0.25">
      <c r="A29" s="1"/>
      <c r="B29" s="50"/>
      <c r="C29" s="50"/>
      <c r="D29" s="54"/>
    </row>
    <row r="30" spans="1:5" ht="15.75" x14ac:dyDescent="0.25">
      <c r="A30" s="50" t="s">
        <v>90</v>
      </c>
      <c r="C30" s="50"/>
      <c r="D30" s="54"/>
    </row>
    <row r="31" spans="1:5" ht="15.75" x14ac:dyDescent="0.25">
      <c r="A31" s="1"/>
      <c r="B31" s="50"/>
      <c r="C31" s="50"/>
      <c r="D31" s="54"/>
    </row>
    <row r="32" spans="1:5" ht="15.75" x14ac:dyDescent="0.25">
      <c r="A32" s="1"/>
      <c r="B32" s="50"/>
      <c r="C32" s="50"/>
      <c r="D32" s="54"/>
    </row>
    <row r="33" spans="1:4" ht="15.75" x14ac:dyDescent="0.25">
      <c r="A33" s="1" t="s">
        <v>91</v>
      </c>
      <c r="B33" s="50" t="s">
        <v>92</v>
      </c>
      <c r="C33" s="50"/>
      <c r="D33" s="54"/>
    </row>
    <row r="34" spans="1:4" ht="15.75" x14ac:dyDescent="0.25">
      <c r="A34" s="1"/>
      <c r="B34" s="50" t="s">
        <v>93</v>
      </c>
      <c r="C34" s="50"/>
      <c r="D34" s="54"/>
    </row>
    <row r="35" spans="1:4" ht="15.75" x14ac:dyDescent="0.25">
      <c r="A35" s="1"/>
      <c r="B35" s="50" t="s">
        <v>94</v>
      </c>
      <c r="C35" s="50"/>
      <c r="D35" s="54"/>
    </row>
    <row r="36" spans="1:4" ht="15.75" x14ac:dyDescent="0.25">
      <c r="A36" s="1"/>
      <c r="B36" s="50"/>
      <c r="C36" s="50"/>
      <c r="D36" s="54"/>
    </row>
    <row r="37" spans="1:4" ht="15.75" x14ac:dyDescent="0.25">
      <c r="A37" s="1"/>
      <c r="B37" s="50"/>
      <c r="C37" s="50"/>
      <c r="D37" s="54"/>
    </row>
    <row r="38" spans="1:4" ht="15.75" x14ac:dyDescent="0.25">
      <c r="A38" s="79" t="s">
        <v>95</v>
      </c>
      <c r="B38" s="79"/>
      <c r="C38" s="79"/>
      <c r="D38" s="54"/>
    </row>
    <row r="39" spans="1:4" ht="15.75" x14ac:dyDescent="0.25">
      <c r="A39" s="1"/>
      <c r="B39" s="50"/>
      <c r="C39" s="50"/>
      <c r="D39" s="54"/>
    </row>
    <row r="40" spans="1:4" ht="15.75" x14ac:dyDescent="0.25">
      <c r="A40" s="1"/>
      <c r="B40" s="50"/>
      <c r="C40" s="50"/>
      <c r="D40" s="54"/>
    </row>
    <row r="41" spans="1:4" ht="15.75" x14ac:dyDescent="0.25">
      <c r="A41" s="1"/>
      <c r="B41" s="50"/>
      <c r="C41" s="50"/>
      <c r="D41" s="54"/>
    </row>
    <row r="42" spans="1:4" ht="15.75" x14ac:dyDescent="0.25">
      <c r="A42" s="1"/>
      <c r="B42" s="50"/>
      <c r="C42" s="50"/>
      <c r="D42" s="54"/>
    </row>
  </sheetData>
  <mergeCells count="7">
    <mergeCell ref="A38:C38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2021-03-07T08:45:55Z</dcterms:modified>
</cp:coreProperties>
</file>