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'1кв'!$A$1:$E$54</definedName>
    <definedName name="_xlnm.Print_Area" localSheetId="1">'2кв'!$A$1:$E$53</definedName>
    <definedName name="_xlnm.Print_Area" localSheetId="2">'3кв'!$A$1:$E$59</definedName>
    <definedName name="_xlnm.Print_Area" localSheetId="3">'4кв'!$A$1:$E$54</definedName>
    <definedName name="_xlnm.Print_Area" localSheetId="4">отчет!$A$1:$C$48</definedName>
  </definedNames>
  <calcPr calcId="145621"/>
</workbook>
</file>

<file path=xl/calcChain.xml><?xml version="1.0" encoding="utf-8"?>
<calcChain xmlns="http://schemas.openxmlformats.org/spreadsheetml/2006/main">
  <c r="E30" i="17" l="1"/>
  <c r="C27" i="18" s="1"/>
  <c r="C23" i="18"/>
  <c r="C24" i="18"/>
  <c r="C25" i="18"/>
  <c r="C26" i="18"/>
  <c r="C22" i="18"/>
  <c r="C21" i="18"/>
  <c r="C28" i="18"/>
  <c r="C29" i="18"/>
  <c r="C20" i="18"/>
  <c r="C19" i="18"/>
  <c r="C14" i="18"/>
  <c r="C15" i="18"/>
  <c r="C16" i="18"/>
  <c r="C13" i="18"/>
  <c r="C6" i="18"/>
  <c r="B47" i="17"/>
  <c r="C17" i="18" l="1"/>
  <c r="C39" i="18"/>
  <c r="C40" i="18" s="1"/>
  <c r="B52" i="17" l="1"/>
  <c r="B51" i="17"/>
  <c r="E25" i="17"/>
  <c r="E23" i="17"/>
  <c r="E22" i="17"/>
  <c r="E32" i="17" s="1"/>
  <c r="B53" i="17" s="1"/>
  <c r="B54" i="17" l="1"/>
  <c r="B57" i="16"/>
  <c r="B56" i="16"/>
  <c r="E25" i="16"/>
  <c r="E23" i="16"/>
  <c r="E22" i="16"/>
  <c r="E37" i="16" s="1"/>
  <c r="B58" i="16" l="1"/>
  <c r="B50" i="15"/>
  <c r="E30" i="15"/>
  <c r="E23" i="15"/>
  <c r="B51" i="15"/>
  <c r="E24" i="15"/>
  <c r="D22" i="15"/>
  <c r="E22" i="15" s="1"/>
  <c r="E31" i="15" s="1"/>
  <c r="B52" i="15" s="1"/>
  <c r="B51" i="14" l="1"/>
  <c r="E23" i="14"/>
  <c r="B52" i="14"/>
  <c r="D22" i="14" l="1"/>
  <c r="E24" i="14" l="1"/>
  <c r="E22" i="14"/>
  <c r="E32" i="14" s="1"/>
  <c r="B53" i="14" l="1"/>
  <c r="B54" i="14" s="1"/>
  <c r="B46" i="15" s="1"/>
  <c r="B53" i="15" s="1"/>
  <c r="B52" i="16" s="1"/>
  <c r="B59" i="16" s="1"/>
</calcChain>
</file>

<file path=xl/sharedStrings.xml><?xml version="1.0" encoding="utf-8"?>
<sst xmlns="http://schemas.openxmlformats.org/spreadsheetml/2006/main" count="366" uniqueCount="129">
  <si>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</si>
  <si>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</si>
  <si>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</si>
  <si>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</si>
  <si>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</si>
  <si>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</si>
  <si>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</si>
  <si>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</si>
  <si>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</si>
  <si>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</si>
  <si>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</si>
  <si>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</si>
  <si>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</si>
  <si>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</si>
  <si>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</si>
  <si>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</si>
  <si>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</si>
  <si>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</si>
  <si>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</si>
  <si>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</si>
  <si>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</si>
  <si>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</si>
  <si>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пер.Шмидта,7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</si>
  <si>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Артюшенко Сергея Ивановича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</si>
  <si>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 от 08.02.2015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</si>
  <si>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</si>
  <si>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</si>
  <si>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</si>
  <si>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руб.</t>
  </si>
  <si>
    <t>Итого расходов: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</si>
  <si>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</si>
  <si>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Артюшенко С.И.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</si>
  <si>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</si>
  <si>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</si>
  <si>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</si>
  <si>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 xml:space="preserve">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</si>
  <si>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</si>
  <si>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</si>
  <si>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Общая площадь квартир - 2800,7 м2</t>
  </si>
  <si>
    <t>ОДН по ХВС</t>
  </si>
  <si>
    <t>ОДН по электроэнергии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</si>
  <si>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</si>
  <si>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</si>
  <si>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</si>
  <si>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Итого остаток на конец  квартала </t>
  </si>
  <si>
    <t>ОДН по ГВС</t>
  </si>
  <si>
    <t xml:space="preserve">Остаток на начало квартала </t>
  </si>
  <si>
    <t>определена приложением № 9 к договору</t>
  </si>
  <si>
    <t>ОДН по водоотведению</t>
  </si>
  <si>
    <t>интернет ТТК</t>
  </si>
  <si>
    <t xml:space="preserve">Услуги по содержанию многоквартирного дома </t>
  </si>
  <si>
    <t>за  1 квартал 2020г.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</si>
  <si>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</si>
  <si>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</si>
  <si>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</si>
  <si>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Замена окон (смета)</t>
  </si>
  <si>
    <t>январь</t>
  </si>
  <si>
    <t>февраль</t>
  </si>
  <si>
    <t>Уборка мусора из подвала (смета)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</si>
  <si>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сто семьдесят шесть тысяч девятьсот пятьдесят восемь рублей 00 копеек</t>
    </r>
  </si>
  <si>
    <t>Интернет Ростелеком</t>
  </si>
  <si>
    <t>интернет Квант-телеком 15.05.2019</t>
  </si>
  <si>
    <t>Предъявлено населению 173524,36</t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</si>
  <si>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</si>
  <si>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</si>
  <si>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</si>
  <si>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</si>
  <si>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Ремонт ГВС в подвале</t>
  </si>
  <si>
    <t>июнь</t>
  </si>
  <si>
    <t>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</si>
  <si>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пятьдесят шесть тысяч сто семьдесят один рубль 86 копеек</t>
    </r>
  </si>
  <si>
    <t>Предъявлено населению 171692,48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</si>
  <si>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Боковой Татьяны Михайловны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</si>
  <si>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собственников.</t>
    </r>
  </si>
  <si>
    <t>Заказчик - Собственники МКД, в лице председателя совета МКД Боковой Т.М.</t>
  </si>
  <si>
    <t>за 3 квартал 2020г.</t>
  </si>
  <si>
    <t>"30" 09 2020 г.</t>
  </si>
  <si>
    <t>3 квартал</t>
  </si>
  <si>
    <t>ремонт скамейки, бетонрование площадки (смета)</t>
  </si>
  <si>
    <t>монтаж радиатора отопления в 3 подъезде(смета)</t>
  </si>
  <si>
    <t>замена кранов отопления в подвале(смета)</t>
  </si>
  <si>
    <t>окраска газовых труб (смета)</t>
  </si>
  <si>
    <t>сентябрь</t>
  </si>
  <si>
    <t>Предъявлено населению 176217,6</t>
  </si>
  <si>
    <t>замена тепловычислителя ТМК на ТВ-7</t>
  </si>
  <si>
    <t>поверка ОПУ ТЭ</t>
  </si>
  <si>
    <t>Дератизация, дезинсекция (по заявке собственников)</t>
  </si>
  <si>
    <t xml:space="preserve"> руб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</si>
  <si>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двадцать три тысячи восемьсот пять рублей 16 копеек</t>
    </r>
  </si>
  <si>
    <t>за 4 квартал 2020 года</t>
  </si>
  <si>
    <t>"31" 12 2020 г.</t>
  </si>
  <si>
    <t>4 квартал</t>
  </si>
  <si>
    <t>Окраска входных и подвальных дверей 6 шт.(смета)</t>
  </si>
  <si>
    <t>октябрь</t>
  </si>
  <si>
    <t>Предъявлено населению 175970,72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</si>
  <si>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</si>
  <si>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</si>
  <si>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</si>
  <si>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</si>
  <si>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</si>
  <si>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 xml:space="preserve"> в том числе начислено:</t>
  </si>
  <si>
    <t>электроэнергия на СОИ -20341,8</t>
  </si>
  <si>
    <t>Оплачено в текущем периоде по квитанциям</t>
  </si>
  <si>
    <t>Интернет ТТК за размещение оборудования в МОП</t>
  </si>
  <si>
    <t>Интернет Ростелеком за размещение оборудования в МОП</t>
  </si>
  <si>
    <t>Интернет Квант-телеком за размещение оборудования в МОП</t>
  </si>
  <si>
    <t>Итого доходов</t>
  </si>
  <si>
    <t>Расходы:</t>
  </si>
  <si>
    <t>Дератизация, дезинсекция</t>
  </si>
  <si>
    <t xml:space="preserve">холодная вода на СОИ  </t>
  </si>
  <si>
    <t xml:space="preserve">горячая вода на СОИ  </t>
  </si>
  <si>
    <t xml:space="preserve">электроэнергия на СОИ  </t>
  </si>
  <si>
    <t xml:space="preserve">водоотведение на СОИ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</si>
  <si>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</si>
  <si>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</si>
  <si>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</si>
  <si>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</si>
  <si>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</si>
  <si>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</si>
  <si>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</si>
  <si>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</si>
  <si>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пер.Шмидта, д.7</t>
  </si>
  <si>
    <t>Начислено всего 697405,16</t>
  </si>
  <si>
    <t>водоотведение на СОИ - 11206,5</t>
  </si>
  <si>
    <t>холодная вода на СОИ  - 0</t>
  </si>
  <si>
    <t>горячая вода на СОИ  - 26731,21</t>
  </si>
  <si>
    <t>Непредвиденные работы 4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</si>
  <si>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шестьдесят пять тысяч пятьсот пятьдесят четыре рубля 39 копеек</t>
    </r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</si>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</sst>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3" fillId="0" borderId="0" xfId="0" applyFont="1"/>
    <xf numFmtId="43" fontId="4" fillId="0" borderId="0" xfId="0" applyNumberFormat="1" applyFont="1"/>
    <xf numFmtId="0" fontId="11" fillId="0" borderId="3" xfId="0" applyFont="1" applyBorder="1" applyAlignment="1">
      <alignment horizontal="center"/>
    </xf>
    <xf numFmtId="43" fontId="4" fillId="0" borderId="4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NumberFormat="1" applyFont="1" applyBorder="1"/>
    <xf numFmtId="0" fontId="3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1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3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4" fillId="0" borderId="0" xfId="0" applyFont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2" fontId="4" fillId="0" borderId="1" xfId="1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/>
    </xf>
    <xf numFmtId="0" fontId="16" fillId="0" borderId="1" xfId="0" applyFont="1" applyBorder="1"/>
    <xf numFmtId="0" fontId="2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19" zoomScaleNormal="100" zoomScaleSheetLayoutView="100" workbookViewId="0">
      <selection activeCell="E30" sqref="E30:E31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4.44140625" style="2" customWidth="1"/>
    <col min="5" max="5" width="14.109375" style="2" customWidth="1"/>
    <col min="6" max="6" width="9.109375" style="2"/>
    <col min="7" max="7" width="12.109375" style="2" bestFit="1" customWidth="1"/>
    <col min="8" max="8" width="11.109375" style="2" customWidth="1"/>
    <col min="9" max="16384" width="9.109375" style="2"/>
  </cols>
  <sheetData>
    <row r="1" spans="1:5" ht="15.6" x14ac:dyDescent="0.25">
      <c r="A1" s="68" t="s">
        <v>9</v>
      </c>
      <c r="B1" s="68"/>
      <c r="C1" s="68"/>
      <c r="D1" s="68"/>
      <c r="E1" s="68"/>
    </row>
    <row r="2" spans="1:5" ht="32.25" customHeight="1" x14ac:dyDescent="0.3">
      <c r="A2" s="69" t="s">
        <v>10</v>
      </c>
      <c r="B2" s="70"/>
      <c r="C2" s="70"/>
      <c r="D2" s="70"/>
      <c r="E2" s="70"/>
    </row>
    <row r="3" spans="1:5" ht="13.5" customHeight="1" x14ac:dyDescent="0.3">
      <c r="A3" s="69" t="s">
        <v>51</v>
      </c>
      <c r="B3" s="69"/>
      <c r="C3" s="69"/>
      <c r="D3" s="69"/>
      <c r="E3" s="69"/>
    </row>
    <row r="4" spans="1:5" s="1" customFormat="1" ht="15.6" customHeight="1" x14ac:dyDescent="0.3">
      <c r="A4" s="5" t="s">
        <v>11</v>
      </c>
      <c r="B4" s="23"/>
      <c r="C4" s="23"/>
      <c r="D4" s="71" t="s">
        <v>52</v>
      </c>
      <c r="E4" s="71"/>
    </row>
    <row r="5" spans="1:5" ht="12" customHeight="1" x14ac:dyDescent="0.25">
      <c r="A5" s="26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72" t="s">
        <v>22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61" t="s">
        <v>23</v>
      </c>
      <c r="B9" s="61"/>
      <c r="C9" s="61"/>
      <c r="D9" s="61"/>
      <c r="E9" s="61"/>
    </row>
    <row r="10" spans="1:5" ht="13.2" customHeight="1" x14ac:dyDescent="0.25">
      <c r="A10" s="73" t="s">
        <v>35</v>
      </c>
      <c r="B10" s="74"/>
      <c r="C10" s="74"/>
      <c r="D10" s="74"/>
      <c r="E10" s="74"/>
    </row>
    <row r="11" spans="1:5" ht="30.75" customHeight="1" x14ac:dyDescent="0.25">
      <c r="A11" s="61" t="s">
        <v>24</v>
      </c>
      <c r="B11" s="61"/>
      <c r="C11" s="61"/>
      <c r="D11" s="61"/>
      <c r="E11" s="61"/>
    </row>
    <row r="12" spans="1:5" x14ac:dyDescent="0.25">
      <c r="A12" s="65" t="s">
        <v>12</v>
      </c>
      <c r="B12" s="66"/>
      <c r="C12" s="66"/>
      <c r="D12" s="66"/>
      <c r="E12" s="66"/>
    </row>
    <row r="13" spans="1:5" x14ac:dyDescent="0.25">
      <c r="A13" s="61" t="s">
        <v>19</v>
      </c>
      <c r="B13" s="61"/>
      <c r="C13" s="61"/>
      <c r="D13" s="61"/>
      <c r="E13" s="61"/>
    </row>
    <row r="14" spans="1:5" x14ac:dyDescent="0.25">
      <c r="A14" s="65" t="s">
        <v>2</v>
      </c>
      <c r="B14" s="66"/>
      <c r="C14" s="66"/>
      <c r="D14" s="66"/>
      <c r="E14" s="66"/>
    </row>
    <row r="15" spans="1:5" x14ac:dyDescent="0.25">
      <c r="A15" s="61" t="s">
        <v>20</v>
      </c>
      <c r="B15" s="61"/>
      <c r="C15" s="61"/>
      <c r="D15" s="61"/>
      <c r="E15" s="61"/>
    </row>
    <row r="16" spans="1:5" x14ac:dyDescent="0.25">
      <c r="A16" s="65" t="s">
        <v>13</v>
      </c>
      <c r="B16" s="66"/>
      <c r="C16" s="66"/>
      <c r="D16" s="66"/>
      <c r="E16" s="66"/>
    </row>
    <row r="17" spans="1:7" ht="30" customHeight="1" x14ac:dyDescent="0.25">
      <c r="A17" s="61" t="s">
        <v>14</v>
      </c>
      <c r="B17" s="61"/>
      <c r="C17" s="61"/>
      <c r="D17" s="61"/>
      <c r="E17" s="61"/>
    </row>
    <row r="18" spans="1:7" ht="62.25" customHeight="1" x14ac:dyDescent="0.25">
      <c r="A18" s="61" t="s">
        <v>25</v>
      </c>
      <c r="B18" s="61"/>
      <c r="C18" s="61"/>
      <c r="D18" s="61"/>
      <c r="E18" s="61"/>
    </row>
    <row r="19" spans="1:7" ht="29.25" customHeight="1" x14ac:dyDescent="0.25">
      <c r="A19" s="67" t="s">
        <v>26</v>
      </c>
      <c r="B19" s="67"/>
      <c r="C19" s="67"/>
      <c r="D19" s="67"/>
      <c r="E19" s="67"/>
    </row>
    <row r="20" spans="1:7" x14ac:dyDescent="0.25">
      <c r="A20" s="67"/>
      <c r="B20" s="67"/>
      <c r="C20" s="67"/>
      <c r="D20" s="67"/>
      <c r="E20" s="67"/>
      <c r="F20" s="2">
        <v>2800.7</v>
      </c>
      <c r="G20" s="2">
        <v>3</v>
      </c>
    </row>
    <row r="21" spans="1:7" ht="100.95" customHeight="1" x14ac:dyDescent="0.25">
      <c r="A21" s="9" t="s">
        <v>36</v>
      </c>
      <c r="B21" s="9" t="s">
        <v>8</v>
      </c>
      <c r="C21" s="9" t="s">
        <v>3</v>
      </c>
      <c r="D21" s="9" t="s">
        <v>37</v>
      </c>
      <c r="E21" s="9" t="s">
        <v>7</v>
      </c>
    </row>
    <row r="22" spans="1:7" ht="39.6" x14ac:dyDescent="0.25">
      <c r="A22" s="7" t="s">
        <v>50</v>
      </c>
      <c r="B22" s="9" t="s">
        <v>47</v>
      </c>
      <c r="C22" s="3" t="s">
        <v>4</v>
      </c>
      <c r="D22" s="3">
        <f>11.44</f>
        <v>11.44</v>
      </c>
      <c r="E22" s="8">
        <f>D22*F20*G20</f>
        <v>96120.02399999999</v>
      </c>
      <c r="G22" s="18"/>
    </row>
    <row r="23" spans="1:7" ht="55.2" x14ac:dyDescent="0.25">
      <c r="A23" s="7" t="s">
        <v>53</v>
      </c>
      <c r="B23" s="29" t="s">
        <v>54</v>
      </c>
      <c r="C23" s="3" t="s">
        <v>4</v>
      </c>
      <c r="D23" s="3"/>
      <c r="E23" s="8">
        <f>173.28*1.5</f>
        <v>259.92</v>
      </c>
      <c r="G23" s="18"/>
    </row>
    <row r="24" spans="1:7" x14ac:dyDescent="0.25">
      <c r="A24" s="7" t="s">
        <v>43</v>
      </c>
      <c r="B24" s="9" t="s">
        <v>21</v>
      </c>
      <c r="C24" s="3" t="s">
        <v>4</v>
      </c>
      <c r="D24" s="3">
        <v>4.5999999999999996</v>
      </c>
      <c r="E24" s="8">
        <f>D24*F20*G20</f>
        <v>38649.659999999989</v>
      </c>
      <c r="G24" s="18"/>
    </row>
    <row r="25" spans="1:7" x14ac:dyDescent="0.25">
      <c r="A25" s="7" t="s">
        <v>39</v>
      </c>
      <c r="B25" s="21" t="s">
        <v>34</v>
      </c>
      <c r="C25" s="3" t="s">
        <v>28</v>
      </c>
      <c r="D25" s="3"/>
      <c r="E25" s="24">
        <v>0</v>
      </c>
      <c r="G25" s="18"/>
    </row>
    <row r="26" spans="1:7" x14ac:dyDescent="0.25">
      <c r="A26" s="7" t="s">
        <v>45</v>
      </c>
      <c r="B26" s="21" t="s">
        <v>34</v>
      </c>
      <c r="C26" s="3" t="s">
        <v>28</v>
      </c>
      <c r="D26" s="3"/>
      <c r="E26" s="22">
        <v>5372.55</v>
      </c>
      <c r="G26" s="18"/>
    </row>
    <row r="27" spans="1:7" x14ac:dyDescent="0.25">
      <c r="A27" s="7" t="s">
        <v>40</v>
      </c>
      <c r="B27" s="21" t="s">
        <v>34</v>
      </c>
      <c r="C27" s="3" t="s">
        <v>28</v>
      </c>
      <c r="D27" s="3"/>
      <c r="E27" s="8">
        <v>7445.9</v>
      </c>
      <c r="G27" s="18"/>
    </row>
    <row r="28" spans="1:7" x14ac:dyDescent="0.25">
      <c r="A28" s="7" t="s">
        <v>48</v>
      </c>
      <c r="B28" s="21" t="s">
        <v>34</v>
      </c>
      <c r="C28" s="3" t="s">
        <v>28</v>
      </c>
      <c r="D28" s="3"/>
      <c r="E28" s="8">
        <v>2724.84</v>
      </c>
      <c r="G28" s="18"/>
    </row>
    <row r="29" spans="1:7" x14ac:dyDescent="0.25">
      <c r="A29" s="31" t="s">
        <v>27</v>
      </c>
      <c r="B29" s="21" t="s">
        <v>34</v>
      </c>
      <c r="C29" s="3" t="s">
        <v>28</v>
      </c>
      <c r="D29" s="3"/>
      <c r="E29" s="8">
        <v>693.27</v>
      </c>
      <c r="G29" s="18"/>
    </row>
    <row r="30" spans="1:7" ht="15.6" x14ac:dyDescent="0.3">
      <c r="A30" s="32" t="s">
        <v>55</v>
      </c>
      <c r="B30" s="30" t="s">
        <v>56</v>
      </c>
      <c r="C30" s="3" t="s">
        <v>28</v>
      </c>
      <c r="D30" s="19"/>
      <c r="E30" s="20">
        <v>40196.75</v>
      </c>
    </row>
    <row r="31" spans="1:7" ht="15.6" x14ac:dyDescent="0.3">
      <c r="A31" s="32" t="s">
        <v>58</v>
      </c>
      <c r="B31" s="30" t="s">
        <v>57</v>
      </c>
      <c r="C31" s="3" t="s">
        <v>28</v>
      </c>
      <c r="D31" s="19"/>
      <c r="E31" s="20">
        <v>12480.37</v>
      </c>
    </row>
    <row r="32" spans="1:7" s="14" customFormat="1" x14ac:dyDescent="0.25">
      <c r="A32" s="10" t="s">
        <v>29</v>
      </c>
      <c r="B32" s="11"/>
      <c r="C32" s="12"/>
      <c r="D32" s="12"/>
      <c r="E32" s="13">
        <f>SUM(E22:E31)</f>
        <v>203943.28399999996</v>
      </c>
    </row>
    <row r="34" spans="1:5" ht="29.25" customHeight="1" x14ac:dyDescent="0.25">
      <c r="A34" s="61" t="s">
        <v>59</v>
      </c>
      <c r="B34" s="61"/>
      <c r="C34" s="61"/>
      <c r="D34" s="61"/>
      <c r="E34" s="61"/>
    </row>
    <row r="35" spans="1:5" ht="29.25" customHeight="1" x14ac:dyDescent="0.25">
      <c r="A35" s="61" t="s">
        <v>18</v>
      </c>
      <c r="B35" s="61"/>
      <c r="C35" s="61"/>
      <c r="D35" s="61"/>
      <c r="E35" s="61"/>
    </row>
    <row r="36" spans="1:5" x14ac:dyDescent="0.25">
      <c r="A36" s="61" t="s">
        <v>17</v>
      </c>
      <c r="B36" s="61"/>
      <c r="C36" s="61"/>
      <c r="D36" s="61"/>
      <c r="E36" s="61"/>
    </row>
    <row r="37" spans="1:5" ht="29.25" customHeight="1" x14ac:dyDescent="0.25">
      <c r="A37" s="61" t="s">
        <v>32</v>
      </c>
      <c r="B37" s="61"/>
      <c r="C37" s="61"/>
      <c r="D37" s="61"/>
      <c r="E37" s="61"/>
    </row>
    <row r="38" spans="1:5" x14ac:dyDescent="0.25">
      <c r="A38" s="64" t="s">
        <v>5</v>
      </c>
      <c r="B38" s="64"/>
      <c r="C38" s="64"/>
      <c r="D38" s="64"/>
      <c r="E38" s="64"/>
    </row>
    <row r="39" spans="1:5" x14ac:dyDescent="0.25">
      <c r="A39" s="61" t="s">
        <v>15</v>
      </c>
      <c r="B39" s="61"/>
      <c r="C39" s="61"/>
      <c r="D39" s="61"/>
      <c r="E39" s="61"/>
    </row>
    <row r="40" spans="1:5" ht="12" customHeight="1" x14ac:dyDescent="0.25">
      <c r="A40" s="62" t="s">
        <v>30</v>
      </c>
      <c r="B40" s="62"/>
      <c r="C40" s="62"/>
      <c r="D40" s="62"/>
      <c r="E40" s="62"/>
    </row>
    <row r="41" spans="1:5" x14ac:dyDescent="0.25">
      <c r="B41" s="63" t="s">
        <v>16</v>
      </c>
      <c r="C41" s="63"/>
      <c r="D41" s="63"/>
      <c r="E41" s="6" t="s">
        <v>6</v>
      </c>
    </row>
    <row r="42" spans="1:5" x14ac:dyDescent="0.25">
      <c r="A42" s="25"/>
      <c r="B42" s="25"/>
      <c r="C42" s="25"/>
      <c r="D42" s="25"/>
      <c r="E42" s="25"/>
    </row>
    <row r="43" spans="1:5" ht="14.25" customHeight="1" x14ac:dyDescent="0.25">
      <c r="A43" s="62" t="s">
        <v>31</v>
      </c>
      <c r="B43" s="62"/>
      <c r="C43" s="62"/>
      <c r="D43" s="62"/>
      <c r="E43" s="62"/>
    </row>
    <row r="44" spans="1:5" x14ac:dyDescent="0.25">
      <c r="B44" s="63" t="s">
        <v>16</v>
      </c>
      <c r="C44" s="63"/>
      <c r="D44" s="63"/>
      <c r="E44" s="6" t="s">
        <v>6</v>
      </c>
    </row>
    <row r="45" spans="1:5" x14ac:dyDescent="0.25">
      <c r="A45" s="2" t="s">
        <v>38</v>
      </c>
    </row>
    <row r="46" spans="1:5" x14ac:dyDescent="0.25">
      <c r="A46" s="14" t="s">
        <v>33</v>
      </c>
    </row>
    <row r="47" spans="1:5" x14ac:dyDescent="0.25">
      <c r="A47" s="2" t="s">
        <v>46</v>
      </c>
      <c r="B47" s="15">
        <v>54297.22</v>
      </c>
    </row>
    <row r="48" spans="1:5" x14ac:dyDescent="0.25">
      <c r="A48" s="27" t="s">
        <v>62</v>
      </c>
      <c r="B48" s="16"/>
    </row>
    <row r="49" spans="1:2" x14ac:dyDescent="0.25">
      <c r="A49" s="2" t="s">
        <v>42</v>
      </c>
      <c r="B49" s="16">
        <v>162286.78</v>
      </c>
    </row>
    <row r="50" spans="1:2" x14ac:dyDescent="0.25">
      <c r="A50" s="2" t="s">
        <v>60</v>
      </c>
      <c r="B50" s="16">
        <v>1050</v>
      </c>
    </row>
    <row r="51" spans="1:2" x14ac:dyDescent="0.25">
      <c r="A51" s="2" t="s">
        <v>61</v>
      </c>
      <c r="B51" s="16">
        <f>150*8.5</f>
        <v>1275</v>
      </c>
    </row>
    <row r="52" spans="1:2" x14ac:dyDescent="0.25">
      <c r="A52" s="2" t="s">
        <v>49</v>
      </c>
      <c r="B52" s="28">
        <f>3*300</f>
        <v>900</v>
      </c>
    </row>
    <row r="53" spans="1:2" x14ac:dyDescent="0.25">
      <c r="A53" s="2" t="s">
        <v>41</v>
      </c>
      <c r="B53" s="16">
        <f>E32</f>
        <v>203943.28399999996</v>
      </c>
    </row>
    <row r="54" spans="1:2" x14ac:dyDescent="0.25">
      <c r="A54" s="17" t="s">
        <v>44</v>
      </c>
      <c r="B54" s="15">
        <f>B47+B49+B50+B52+B51-B53</f>
        <v>15865.716000000044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9:E39"/>
    <mergeCell ref="A40:E40"/>
    <mergeCell ref="B41:D41"/>
    <mergeCell ref="A43:E43"/>
    <mergeCell ref="B44:D4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19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4.44140625" style="2" customWidth="1"/>
    <col min="5" max="5" width="14.109375" style="2" customWidth="1"/>
    <col min="6" max="6" width="9.109375" style="2"/>
    <col min="7" max="7" width="12.109375" style="2" bestFit="1" customWidth="1"/>
    <col min="8" max="8" width="11.109375" style="2" customWidth="1"/>
    <col min="9" max="16384" width="9.109375" style="2"/>
  </cols>
  <sheetData>
    <row r="1" spans="1:5" ht="15.6" x14ac:dyDescent="0.25">
      <c r="A1" s="68" t="s">
        <v>9</v>
      </c>
      <c r="B1" s="68"/>
      <c r="C1" s="68"/>
      <c r="D1" s="68"/>
      <c r="E1" s="68"/>
    </row>
    <row r="2" spans="1:5" ht="32.25" customHeight="1" x14ac:dyDescent="0.3">
      <c r="A2" s="69" t="s">
        <v>10</v>
      </c>
      <c r="B2" s="70"/>
      <c r="C2" s="70"/>
      <c r="D2" s="70"/>
      <c r="E2" s="70"/>
    </row>
    <row r="3" spans="1:5" ht="13.5" customHeight="1" x14ac:dyDescent="0.3">
      <c r="A3" s="69" t="s">
        <v>63</v>
      </c>
      <c r="B3" s="69"/>
      <c r="C3" s="69"/>
      <c r="D3" s="69"/>
      <c r="E3" s="69"/>
    </row>
    <row r="4" spans="1:5" s="1" customFormat="1" ht="15.6" customHeight="1" x14ac:dyDescent="0.3">
      <c r="A4" s="5" t="s">
        <v>11</v>
      </c>
      <c r="B4" s="23"/>
      <c r="C4" s="23"/>
      <c r="D4" s="71" t="s">
        <v>64</v>
      </c>
      <c r="E4" s="71"/>
    </row>
    <row r="5" spans="1:5" ht="12" customHeight="1" x14ac:dyDescent="0.25">
      <c r="A5" s="34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72" t="s">
        <v>22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61" t="s">
        <v>72</v>
      </c>
      <c r="B9" s="61"/>
      <c r="C9" s="61"/>
      <c r="D9" s="61"/>
      <c r="E9" s="61"/>
    </row>
    <row r="10" spans="1:5" ht="13.2" customHeight="1" x14ac:dyDescent="0.25">
      <c r="A10" s="73" t="s">
        <v>35</v>
      </c>
      <c r="B10" s="74"/>
      <c r="C10" s="74"/>
      <c r="D10" s="74"/>
      <c r="E10" s="74"/>
    </row>
    <row r="11" spans="1:5" ht="30.75" customHeight="1" x14ac:dyDescent="0.25">
      <c r="A11" s="61" t="s">
        <v>73</v>
      </c>
      <c r="B11" s="61"/>
      <c r="C11" s="61"/>
      <c r="D11" s="61"/>
      <c r="E11" s="61"/>
    </row>
    <row r="12" spans="1:5" x14ac:dyDescent="0.25">
      <c r="A12" s="65" t="s">
        <v>12</v>
      </c>
      <c r="B12" s="66"/>
      <c r="C12" s="66"/>
      <c r="D12" s="66"/>
      <c r="E12" s="66"/>
    </row>
    <row r="13" spans="1:5" x14ac:dyDescent="0.25">
      <c r="A13" s="61" t="s">
        <v>19</v>
      </c>
      <c r="B13" s="61"/>
      <c r="C13" s="61"/>
      <c r="D13" s="61"/>
      <c r="E13" s="61"/>
    </row>
    <row r="14" spans="1:5" x14ac:dyDescent="0.25">
      <c r="A14" s="65" t="s">
        <v>2</v>
      </c>
      <c r="B14" s="66"/>
      <c r="C14" s="66"/>
      <c r="D14" s="66"/>
      <c r="E14" s="66"/>
    </row>
    <row r="15" spans="1:5" x14ac:dyDescent="0.25">
      <c r="A15" s="61" t="s">
        <v>20</v>
      </c>
      <c r="B15" s="61"/>
      <c r="C15" s="61"/>
      <c r="D15" s="61"/>
      <c r="E15" s="61"/>
    </row>
    <row r="16" spans="1:5" x14ac:dyDescent="0.25">
      <c r="A16" s="65" t="s">
        <v>13</v>
      </c>
      <c r="B16" s="66"/>
      <c r="C16" s="66"/>
      <c r="D16" s="66"/>
      <c r="E16" s="66"/>
    </row>
    <row r="17" spans="1:7" ht="30" customHeight="1" x14ac:dyDescent="0.25">
      <c r="A17" s="61" t="s">
        <v>14</v>
      </c>
      <c r="B17" s="61"/>
      <c r="C17" s="61"/>
      <c r="D17" s="61"/>
      <c r="E17" s="61"/>
    </row>
    <row r="18" spans="1:7" ht="62.25" customHeight="1" x14ac:dyDescent="0.25">
      <c r="A18" s="61" t="s">
        <v>25</v>
      </c>
      <c r="B18" s="61"/>
      <c r="C18" s="61"/>
      <c r="D18" s="61"/>
      <c r="E18" s="61"/>
    </row>
    <row r="19" spans="1:7" ht="29.25" customHeight="1" x14ac:dyDescent="0.25">
      <c r="A19" s="67" t="s">
        <v>26</v>
      </c>
      <c r="B19" s="67"/>
      <c r="C19" s="67"/>
      <c r="D19" s="67"/>
      <c r="E19" s="67"/>
    </row>
    <row r="20" spans="1:7" x14ac:dyDescent="0.25">
      <c r="A20" s="67"/>
      <c r="B20" s="67"/>
      <c r="C20" s="67"/>
      <c r="D20" s="67"/>
      <c r="E20" s="67"/>
      <c r="F20" s="2">
        <v>2800.7</v>
      </c>
      <c r="G20" s="2">
        <v>3</v>
      </c>
    </row>
    <row r="21" spans="1:7" ht="100.95" customHeight="1" x14ac:dyDescent="0.25">
      <c r="A21" s="9" t="s">
        <v>36</v>
      </c>
      <c r="B21" s="9" t="s">
        <v>8</v>
      </c>
      <c r="C21" s="9" t="s">
        <v>3</v>
      </c>
      <c r="D21" s="9" t="s">
        <v>37</v>
      </c>
      <c r="E21" s="9" t="s">
        <v>7</v>
      </c>
    </row>
    <row r="22" spans="1:7" ht="39.6" x14ac:dyDescent="0.25">
      <c r="A22" s="7" t="s">
        <v>50</v>
      </c>
      <c r="B22" s="9" t="s">
        <v>47</v>
      </c>
      <c r="C22" s="3" t="s">
        <v>4</v>
      </c>
      <c r="D22" s="3">
        <f>11.44</f>
        <v>11.44</v>
      </c>
      <c r="E22" s="8">
        <f>D22*F20*G20</f>
        <v>96120.02399999999</v>
      </c>
      <c r="G22" s="18"/>
    </row>
    <row r="23" spans="1:7" ht="69" x14ac:dyDescent="0.25">
      <c r="A23" s="7" t="s">
        <v>65</v>
      </c>
      <c r="B23" s="9" t="s">
        <v>66</v>
      </c>
      <c r="C23" s="3" t="s">
        <v>4</v>
      </c>
      <c r="D23" s="3"/>
      <c r="E23" s="8">
        <f>1226.1*3</f>
        <v>3678.2999999999997</v>
      </c>
      <c r="G23" s="18"/>
    </row>
    <row r="24" spans="1:7" x14ac:dyDescent="0.25">
      <c r="A24" s="7" t="s">
        <v>43</v>
      </c>
      <c r="B24" s="9" t="s">
        <v>21</v>
      </c>
      <c r="C24" s="3" t="s">
        <v>4</v>
      </c>
      <c r="D24" s="3">
        <v>4.5999999999999996</v>
      </c>
      <c r="E24" s="8">
        <f>D24*F20*G20</f>
        <v>38649.659999999989</v>
      </c>
      <c r="G24" s="18"/>
    </row>
    <row r="25" spans="1:7" x14ac:dyDescent="0.25">
      <c r="A25" s="7" t="s">
        <v>39</v>
      </c>
      <c r="B25" s="9" t="s">
        <v>66</v>
      </c>
      <c r="C25" s="3" t="s">
        <v>28</v>
      </c>
      <c r="D25" s="3"/>
      <c r="E25" s="24">
        <v>0</v>
      </c>
      <c r="G25" s="18"/>
    </row>
    <row r="26" spans="1:7" x14ac:dyDescent="0.25">
      <c r="A26" s="7" t="s">
        <v>45</v>
      </c>
      <c r="B26" s="9" t="s">
        <v>66</v>
      </c>
      <c r="C26" s="3" t="s">
        <v>28</v>
      </c>
      <c r="D26" s="3"/>
      <c r="E26" s="22">
        <v>5379.99</v>
      </c>
      <c r="G26" s="18"/>
    </row>
    <row r="27" spans="1:7" x14ac:dyDescent="0.25">
      <c r="A27" s="7" t="s">
        <v>40</v>
      </c>
      <c r="B27" s="9" t="s">
        <v>66</v>
      </c>
      <c r="C27" s="3" t="s">
        <v>28</v>
      </c>
      <c r="D27" s="3"/>
      <c r="E27" s="8">
        <v>7114.8</v>
      </c>
      <c r="G27" s="18"/>
    </row>
    <row r="28" spans="1:7" x14ac:dyDescent="0.25">
      <c r="A28" s="7" t="s">
        <v>48</v>
      </c>
      <c r="B28" s="9" t="s">
        <v>66</v>
      </c>
      <c r="C28" s="3" t="s">
        <v>28</v>
      </c>
      <c r="D28" s="3"/>
      <c r="E28" s="8">
        <v>2724.84</v>
      </c>
      <c r="G28" s="18"/>
    </row>
    <row r="29" spans="1:7" x14ac:dyDescent="0.25">
      <c r="A29" s="31" t="s">
        <v>27</v>
      </c>
      <c r="B29" s="9" t="s">
        <v>66</v>
      </c>
      <c r="C29" s="3" t="s">
        <v>28</v>
      </c>
      <c r="D29" s="3"/>
      <c r="E29" s="8">
        <v>1715.85</v>
      </c>
      <c r="G29" s="18"/>
    </row>
    <row r="30" spans="1:7" x14ac:dyDescent="0.25">
      <c r="A30" s="39" t="s">
        <v>67</v>
      </c>
      <c r="B30" s="30" t="s">
        <v>68</v>
      </c>
      <c r="C30" s="3" t="s">
        <v>69</v>
      </c>
      <c r="D30" s="19">
        <v>4</v>
      </c>
      <c r="E30" s="20">
        <f>D30*197.1</f>
        <v>788.4</v>
      </c>
    </row>
    <row r="31" spans="1:7" s="14" customFormat="1" x14ac:dyDescent="0.25">
      <c r="A31" s="10" t="s">
        <v>29</v>
      </c>
      <c r="B31" s="11"/>
      <c r="C31" s="12"/>
      <c r="D31" s="12"/>
      <c r="E31" s="13">
        <f>SUM(E22:E30)</f>
        <v>156171.86399999997</v>
      </c>
    </row>
    <row r="33" spans="1:5" ht="29.25" customHeight="1" x14ac:dyDescent="0.25">
      <c r="A33" s="75" t="s">
        <v>70</v>
      </c>
      <c r="B33" s="75"/>
      <c r="C33" s="75"/>
      <c r="D33" s="75"/>
      <c r="E33" s="75"/>
    </row>
    <row r="34" spans="1:5" ht="29.25" customHeight="1" x14ac:dyDescent="0.25">
      <c r="A34" s="61" t="s">
        <v>18</v>
      </c>
      <c r="B34" s="61"/>
      <c r="C34" s="61"/>
      <c r="D34" s="61"/>
      <c r="E34" s="61"/>
    </row>
    <row r="35" spans="1:5" x14ac:dyDescent="0.25">
      <c r="A35" s="61" t="s">
        <v>17</v>
      </c>
      <c r="B35" s="61"/>
      <c r="C35" s="61"/>
      <c r="D35" s="61"/>
      <c r="E35" s="61"/>
    </row>
    <row r="36" spans="1:5" ht="29.25" customHeight="1" x14ac:dyDescent="0.25">
      <c r="A36" s="61" t="s">
        <v>32</v>
      </c>
      <c r="B36" s="61"/>
      <c r="C36" s="61"/>
      <c r="D36" s="61"/>
      <c r="E36" s="61"/>
    </row>
    <row r="37" spans="1:5" x14ac:dyDescent="0.25">
      <c r="A37" s="64" t="s">
        <v>5</v>
      </c>
      <c r="B37" s="64"/>
      <c r="C37" s="64"/>
      <c r="D37" s="64"/>
      <c r="E37" s="64"/>
    </row>
    <row r="38" spans="1:5" x14ac:dyDescent="0.25">
      <c r="A38" s="61" t="s">
        <v>15</v>
      </c>
      <c r="B38" s="61"/>
      <c r="C38" s="61"/>
      <c r="D38" s="61"/>
      <c r="E38" s="61"/>
    </row>
    <row r="39" spans="1:5" ht="12" customHeight="1" x14ac:dyDescent="0.25">
      <c r="A39" s="62" t="s">
        <v>30</v>
      </c>
      <c r="B39" s="62"/>
      <c r="C39" s="62"/>
      <c r="D39" s="62"/>
      <c r="E39" s="62"/>
    </row>
    <row r="40" spans="1:5" x14ac:dyDescent="0.25">
      <c r="B40" s="63" t="s">
        <v>16</v>
      </c>
      <c r="C40" s="63"/>
      <c r="D40" s="63"/>
      <c r="E40" s="6" t="s">
        <v>6</v>
      </c>
    </row>
    <row r="41" spans="1:5" x14ac:dyDescent="0.25">
      <c r="A41" s="33"/>
      <c r="B41" s="33"/>
      <c r="C41" s="33"/>
      <c r="D41" s="33"/>
      <c r="E41" s="33"/>
    </row>
    <row r="42" spans="1:5" ht="14.25" customHeight="1" x14ac:dyDescent="0.25">
      <c r="A42" s="62" t="s">
        <v>74</v>
      </c>
      <c r="B42" s="62"/>
      <c r="C42" s="62"/>
      <c r="D42" s="62"/>
      <c r="E42" s="62"/>
    </row>
    <row r="43" spans="1:5" x14ac:dyDescent="0.25">
      <c r="B43" s="63" t="s">
        <v>16</v>
      </c>
      <c r="C43" s="63"/>
      <c r="D43" s="63"/>
      <c r="E43" s="6" t="s">
        <v>6</v>
      </c>
    </row>
    <row r="44" spans="1:5" x14ac:dyDescent="0.25">
      <c r="A44" s="2" t="s">
        <v>38</v>
      </c>
    </row>
    <row r="45" spans="1:5" x14ac:dyDescent="0.25">
      <c r="A45" s="14" t="s">
        <v>33</v>
      </c>
    </row>
    <row r="46" spans="1:5" x14ac:dyDescent="0.25">
      <c r="A46" s="2" t="s">
        <v>46</v>
      </c>
      <c r="B46" s="15">
        <f>'1кв'!B54</f>
        <v>15865.716000000044</v>
      </c>
    </row>
    <row r="47" spans="1:5" x14ac:dyDescent="0.25">
      <c r="A47" s="35" t="s">
        <v>71</v>
      </c>
      <c r="B47" s="16"/>
    </row>
    <row r="48" spans="1:5" x14ac:dyDescent="0.25">
      <c r="A48" s="2" t="s">
        <v>42</v>
      </c>
      <c r="B48" s="16">
        <v>166900.44</v>
      </c>
    </row>
    <row r="49" spans="1:2" x14ac:dyDescent="0.25">
      <c r="A49" s="2" t="s">
        <v>60</v>
      </c>
      <c r="B49" s="16">
        <v>1050</v>
      </c>
    </row>
    <row r="50" spans="1:2" x14ac:dyDescent="0.25">
      <c r="A50" s="2" t="s">
        <v>61</v>
      </c>
      <c r="B50" s="16">
        <f>150*3</f>
        <v>450</v>
      </c>
    </row>
    <row r="51" spans="1:2" x14ac:dyDescent="0.25">
      <c r="A51" s="2" t="s">
        <v>49</v>
      </c>
      <c r="B51" s="28">
        <f>3*300</f>
        <v>900</v>
      </c>
    </row>
    <row r="52" spans="1:2" x14ac:dyDescent="0.25">
      <c r="A52" s="2" t="s">
        <v>41</v>
      </c>
      <c r="B52" s="16">
        <f>E31</f>
        <v>156171.86399999997</v>
      </c>
    </row>
    <row r="53" spans="1:2" x14ac:dyDescent="0.25">
      <c r="A53" s="17" t="s">
        <v>44</v>
      </c>
      <c r="B53" s="15">
        <f>B46+B48+B49+B51+B50-B52</f>
        <v>28994.292000000074</v>
      </c>
    </row>
  </sheetData>
  <mergeCells count="29">
    <mergeCell ref="A38:E38"/>
    <mergeCell ref="A39:E39"/>
    <mergeCell ref="B40:D40"/>
    <mergeCell ref="A42:E42"/>
    <mergeCell ref="B43:D43"/>
    <mergeCell ref="A37:E37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2" zoomScaleNormal="100" zoomScaleSheetLayoutView="100" workbookViewId="0">
      <selection activeCell="E31" sqref="E31:E36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4.44140625" style="2" customWidth="1"/>
    <col min="5" max="5" width="14.109375" style="2" customWidth="1"/>
    <col min="6" max="6" width="9.109375" style="2"/>
    <col min="7" max="7" width="12.109375" style="2" bestFit="1" customWidth="1"/>
    <col min="8" max="8" width="11.109375" style="2" customWidth="1"/>
    <col min="9" max="16384" width="9.109375" style="2"/>
  </cols>
  <sheetData>
    <row r="1" spans="1:5" ht="15.6" x14ac:dyDescent="0.25">
      <c r="A1" s="68" t="s">
        <v>9</v>
      </c>
      <c r="B1" s="68"/>
      <c r="C1" s="68"/>
      <c r="D1" s="68"/>
      <c r="E1" s="68"/>
    </row>
    <row r="2" spans="1:5" ht="32.25" customHeight="1" x14ac:dyDescent="0.3">
      <c r="A2" s="69" t="s">
        <v>10</v>
      </c>
      <c r="B2" s="70"/>
      <c r="C2" s="70"/>
      <c r="D2" s="70"/>
      <c r="E2" s="70"/>
    </row>
    <row r="3" spans="1:5" ht="13.5" customHeight="1" x14ac:dyDescent="0.3">
      <c r="A3" s="69" t="s">
        <v>75</v>
      </c>
      <c r="B3" s="69"/>
      <c r="C3" s="69"/>
      <c r="D3" s="69"/>
      <c r="E3" s="69"/>
    </row>
    <row r="4" spans="1:5" s="1" customFormat="1" ht="15.6" customHeight="1" x14ac:dyDescent="0.3">
      <c r="A4" s="5" t="s">
        <v>11</v>
      </c>
      <c r="B4" s="23"/>
      <c r="C4" s="23"/>
      <c r="D4" s="71" t="s">
        <v>76</v>
      </c>
      <c r="E4" s="71"/>
    </row>
    <row r="5" spans="1:5" ht="12" customHeight="1" x14ac:dyDescent="0.25">
      <c r="A5" s="37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72" t="s">
        <v>22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61" t="s">
        <v>72</v>
      </c>
      <c r="B9" s="61"/>
      <c r="C9" s="61"/>
      <c r="D9" s="61"/>
      <c r="E9" s="61"/>
    </row>
    <row r="10" spans="1:5" ht="13.2" customHeight="1" x14ac:dyDescent="0.25">
      <c r="A10" s="73" t="s">
        <v>35</v>
      </c>
      <c r="B10" s="74"/>
      <c r="C10" s="74"/>
      <c r="D10" s="74"/>
      <c r="E10" s="74"/>
    </row>
    <row r="11" spans="1:5" ht="30.75" customHeight="1" x14ac:dyDescent="0.25">
      <c r="A11" s="61" t="s">
        <v>73</v>
      </c>
      <c r="B11" s="61"/>
      <c r="C11" s="61"/>
      <c r="D11" s="61"/>
      <c r="E11" s="61"/>
    </row>
    <row r="12" spans="1:5" x14ac:dyDescent="0.25">
      <c r="A12" s="65" t="s">
        <v>12</v>
      </c>
      <c r="B12" s="66"/>
      <c r="C12" s="66"/>
      <c r="D12" s="66"/>
      <c r="E12" s="66"/>
    </row>
    <row r="13" spans="1:5" x14ac:dyDescent="0.25">
      <c r="A13" s="61" t="s">
        <v>19</v>
      </c>
      <c r="B13" s="61"/>
      <c r="C13" s="61"/>
      <c r="D13" s="61"/>
      <c r="E13" s="61"/>
    </row>
    <row r="14" spans="1:5" x14ac:dyDescent="0.25">
      <c r="A14" s="65" t="s">
        <v>2</v>
      </c>
      <c r="B14" s="66"/>
      <c r="C14" s="66"/>
      <c r="D14" s="66"/>
      <c r="E14" s="66"/>
    </row>
    <row r="15" spans="1:5" x14ac:dyDescent="0.25">
      <c r="A15" s="61" t="s">
        <v>20</v>
      </c>
      <c r="B15" s="61"/>
      <c r="C15" s="61"/>
      <c r="D15" s="61"/>
      <c r="E15" s="61"/>
    </row>
    <row r="16" spans="1:5" x14ac:dyDescent="0.25">
      <c r="A16" s="65" t="s">
        <v>13</v>
      </c>
      <c r="B16" s="66"/>
      <c r="C16" s="66"/>
      <c r="D16" s="66"/>
      <c r="E16" s="66"/>
    </row>
    <row r="17" spans="1:7" ht="30" customHeight="1" x14ac:dyDescent="0.25">
      <c r="A17" s="61" t="s">
        <v>14</v>
      </c>
      <c r="B17" s="61"/>
      <c r="C17" s="61"/>
      <c r="D17" s="61"/>
      <c r="E17" s="61"/>
    </row>
    <row r="18" spans="1:7" ht="62.25" customHeight="1" x14ac:dyDescent="0.25">
      <c r="A18" s="61" t="s">
        <v>25</v>
      </c>
      <c r="B18" s="61"/>
      <c r="C18" s="61"/>
      <c r="D18" s="61"/>
      <c r="E18" s="61"/>
    </row>
    <row r="19" spans="1:7" ht="29.25" customHeight="1" x14ac:dyDescent="0.25">
      <c r="A19" s="67" t="s">
        <v>26</v>
      </c>
      <c r="B19" s="67"/>
      <c r="C19" s="67"/>
      <c r="D19" s="67"/>
      <c r="E19" s="67"/>
    </row>
    <row r="20" spans="1:7" x14ac:dyDescent="0.25">
      <c r="A20" s="67"/>
      <c r="B20" s="67"/>
      <c r="C20" s="67"/>
      <c r="D20" s="67"/>
      <c r="E20" s="67"/>
      <c r="F20" s="2">
        <v>2800.7</v>
      </c>
      <c r="G20" s="2">
        <v>3</v>
      </c>
    </row>
    <row r="21" spans="1:7" ht="100.95" customHeight="1" x14ac:dyDescent="0.25">
      <c r="A21" s="9" t="s">
        <v>36</v>
      </c>
      <c r="B21" s="9" t="s">
        <v>8</v>
      </c>
      <c r="C21" s="9" t="s">
        <v>3</v>
      </c>
      <c r="D21" s="9" t="s">
        <v>37</v>
      </c>
      <c r="E21" s="9" t="s">
        <v>7</v>
      </c>
    </row>
    <row r="22" spans="1:7" ht="39.6" x14ac:dyDescent="0.25">
      <c r="A22" s="7" t="s">
        <v>50</v>
      </c>
      <c r="B22" s="9" t="s">
        <v>47</v>
      </c>
      <c r="C22" s="3" t="s">
        <v>4</v>
      </c>
      <c r="D22" s="3">
        <v>12.1</v>
      </c>
      <c r="E22" s="8">
        <f>D22*F20*G20</f>
        <v>101665.40999999997</v>
      </c>
      <c r="G22" s="18"/>
    </row>
    <row r="23" spans="1:7" ht="69" x14ac:dyDescent="0.25">
      <c r="A23" s="7" t="s">
        <v>65</v>
      </c>
      <c r="B23" s="9" t="s">
        <v>77</v>
      </c>
      <c r="C23" s="3" t="s">
        <v>4</v>
      </c>
      <c r="D23" s="3"/>
      <c r="E23" s="8">
        <f>1226.1*3</f>
        <v>3678.2999999999997</v>
      </c>
      <c r="G23" s="18"/>
    </row>
    <row r="24" spans="1:7" ht="27.6" x14ac:dyDescent="0.25">
      <c r="A24" s="7" t="s">
        <v>86</v>
      </c>
      <c r="B24" s="9" t="s">
        <v>77</v>
      </c>
      <c r="C24" s="3" t="s">
        <v>87</v>
      </c>
      <c r="D24" s="3"/>
      <c r="E24" s="8">
        <v>524.89</v>
      </c>
      <c r="G24" s="18"/>
    </row>
    <row r="25" spans="1:7" x14ac:dyDescent="0.25">
      <c r="A25" s="7" t="s">
        <v>43</v>
      </c>
      <c r="B25" s="9" t="s">
        <v>21</v>
      </c>
      <c r="C25" s="3" t="s">
        <v>4</v>
      </c>
      <c r="D25" s="3">
        <v>4.78</v>
      </c>
      <c r="E25" s="8">
        <f>D25*F20*G20</f>
        <v>40162.038</v>
      </c>
      <c r="G25" s="18"/>
    </row>
    <row r="26" spans="1:7" x14ac:dyDescent="0.25">
      <c r="A26" s="7" t="s">
        <v>39</v>
      </c>
      <c r="B26" s="9" t="s">
        <v>77</v>
      </c>
      <c r="C26" s="3" t="s">
        <v>28</v>
      </c>
      <c r="D26" s="3"/>
      <c r="E26" s="24">
        <v>0</v>
      </c>
      <c r="G26" s="18"/>
    </row>
    <row r="27" spans="1:7" x14ac:dyDescent="0.25">
      <c r="A27" s="7" t="s">
        <v>45</v>
      </c>
      <c r="B27" s="9" t="s">
        <v>77</v>
      </c>
      <c r="C27" s="3" t="s">
        <v>28</v>
      </c>
      <c r="D27" s="3"/>
      <c r="E27" s="22">
        <v>4524.57</v>
      </c>
      <c r="G27" s="18"/>
    </row>
    <row r="28" spans="1:7" x14ac:dyDescent="0.25">
      <c r="A28" s="7" t="s">
        <v>40</v>
      </c>
      <c r="B28" s="9" t="s">
        <v>77</v>
      </c>
      <c r="C28" s="3" t="s">
        <v>28</v>
      </c>
      <c r="D28" s="3"/>
      <c r="E28" s="8">
        <v>6492.28</v>
      </c>
      <c r="G28" s="18"/>
    </row>
    <row r="29" spans="1:7" x14ac:dyDescent="0.25">
      <c r="A29" s="7" t="s">
        <v>48</v>
      </c>
      <c r="B29" s="9" t="s">
        <v>77</v>
      </c>
      <c r="C29" s="3" t="s">
        <v>28</v>
      </c>
      <c r="D29" s="3"/>
      <c r="E29" s="8">
        <v>2878.38</v>
      </c>
      <c r="G29" s="18"/>
    </row>
    <row r="30" spans="1:7" x14ac:dyDescent="0.25">
      <c r="A30" s="31" t="s">
        <v>27</v>
      </c>
      <c r="B30" s="9" t="s">
        <v>77</v>
      </c>
      <c r="C30" s="3" t="s">
        <v>28</v>
      </c>
      <c r="D30" s="3"/>
      <c r="E30" s="8">
        <v>72.430000000000007</v>
      </c>
      <c r="G30" s="18"/>
    </row>
    <row r="31" spans="1:7" x14ac:dyDescent="0.25">
      <c r="A31" s="7" t="s">
        <v>85</v>
      </c>
      <c r="B31" s="9" t="s">
        <v>77</v>
      </c>
      <c r="C31" s="3" t="s">
        <v>28</v>
      </c>
      <c r="D31" s="3"/>
      <c r="E31" s="20">
        <v>11800</v>
      </c>
      <c r="G31" s="18"/>
    </row>
    <row r="32" spans="1:7" ht="27.6" x14ac:dyDescent="0.25">
      <c r="A32" s="42" t="s">
        <v>78</v>
      </c>
      <c r="B32" s="19" t="s">
        <v>82</v>
      </c>
      <c r="C32" s="3" t="s">
        <v>28</v>
      </c>
      <c r="D32" s="3"/>
      <c r="E32" s="20">
        <v>3819.07</v>
      </c>
      <c r="G32" s="18"/>
    </row>
    <row r="33" spans="1:7" ht="27.6" x14ac:dyDescent="0.25">
      <c r="A33" s="39" t="s">
        <v>79</v>
      </c>
      <c r="B33" s="19" t="s">
        <v>82</v>
      </c>
      <c r="C33" s="3" t="s">
        <v>28</v>
      </c>
      <c r="D33" s="3"/>
      <c r="E33" s="20">
        <v>7499.81</v>
      </c>
      <c r="G33" s="18"/>
    </row>
    <row r="34" spans="1:7" ht="27.6" x14ac:dyDescent="0.25">
      <c r="A34" s="39" t="s">
        <v>80</v>
      </c>
      <c r="B34" s="19" t="s">
        <v>82</v>
      </c>
      <c r="C34" s="3" t="s">
        <v>28</v>
      </c>
      <c r="D34" s="3"/>
      <c r="E34" s="20">
        <v>10246.049999999999</v>
      </c>
      <c r="G34" s="18"/>
    </row>
    <row r="35" spans="1:7" x14ac:dyDescent="0.25">
      <c r="A35" s="39" t="s">
        <v>81</v>
      </c>
      <c r="B35" s="19" t="s">
        <v>82</v>
      </c>
      <c r="C35" s="3" t="s">
        <v>28</v>
      </c>
      <c r="D35" s="41"/>
      <c r="E35" s="20">
        <v>12441.93</v>
      </c>
    </row>
    <row r="36" spans="1:7" ht="27.6" x14ac:dyDescent="0.25">
      <c r="A36" s="40" t="s">
        <v>84</v>
      </c>
      <c r="B36" s="19" t="s">
        <v>82</v>
      </c>
      <c r="C36" s="3" t="s">
        <v>28</v>
      </c>
      <c r="D36" s="41"/>
      <c r="E36" s="20">
        <v>18000</v>
      </c>
    </row>
    <row r="37" spans="1:7" s="14" customFormat="1" x14ac:dyDescent="0.25">
      <c r="A37" s="10" t="s">
        <v>29</v>
      </c>
      <c r="B37" s="11"/>
      <c r="C37" s="12"/>
      <c r="D37" s="12"/>
      <c r="E37" s="13">
        <f>SUM(E22:E36)</f>
        <v>223805.15799999997</v>
      </c>
    </row>
    <row r="39" spans="1:7" ht="29.25" customHeight="1" x14ac:dyDescent="0.25">
      <c r="A39" s="75" t="s">
        <v>88</v>
      </c>
      <c r="B39" s="75"/>
      <c r="C39" s="75"/>
      <c r="D39" s="75"/>
      <c r="E39" s="75"/>
    </row>
    <row r="40" spans="1:7" ht="29.25" customHeight="1" x14ac:dyDescent="0.25">
      <c r="A40" s="61" t="s">
        <v>18</v>
      </c>
      <c r="B40" s="61"/>
      <c r="C40" s="61"/>
      <c r="D40" s="61"/>
      <c r="E40" s="61"/>
    </row>
    <row r="41" spans="1:7" x14ac:dyDescent="0.25">
      <c r="A41" s="61" t="s">
        <v>17</v>
      </c>
      <c r="B41" s="61"/>
      <c r="C41" s="61"/>
      <c r="D41" s="61"/>
      <c r="E41" s="61"/>
    </row>
    <row r="42" spans="1:7" ht="29.25" customHeight="1" x14ac:dyDescent="0.25">
      <c r="A42" s="61" t="s">
        <v>32</v>
      </c>
      <c r="B42" s="61"/>
      <c r="C42" s="61"/>
      <c r="D42" s="61"/>
      <c r="E42" s="61"/>
    </row>
    <row r="43" spans="1:7" x14ac:dyDescent="0.25">
      <c r="A43" s="64" t="s">
        <v>5</v>
      </c>
      <c r="B43" s="64"/>
      <c r="C43" s="64"/>
      <c r="D43" s="64"/>
      <c r="E43" s="64"/>
    </row>
    <row r="44" spans="1:7" x14ac:dyDescent="0.25">
      <c r="A44" s="61" t="s">
        <v>15</v>
      </c>
      <c r="B44" s="61"/>
      <c r="C44" s="61"/>
      <c r="D44" s="61"/>
      <c r="E44" s="61"/>
    </row>
    <row r="45" spans="1:7" ht="12" customHeight="1" x14ac:dyDescent="0.25">
      <c r="A45" s="62" t="s">
        <v>30</v>
      </c>
      <c r="B45" s="62"/>
      <c r="C45" s="62"/>
      <c r="D45" s="62"/>
      <c r="E45" s="62"/>
    </row>
    <row r="46" spans="1:7" x14ac:dyDescent="0.25">
      <c r="B46" s="63" t="s">
        <v>16</v>
      </c>
      <c r="C46" s="63"/>
      <c r="D46" s="63"/>
      <c r="E46" s="6" t="s">
        <v>6</v>
      </c>
    </row>
    <row r="47" spans="1:7" x14ac:dyDescent="0.25">
      <c r="A47" s="36"/>
      <c r="B47" s="36"/>
      <c r="C47" s="36"/>
      <c r="D47" s="36"/>
      <c r="E47" s="36"/>
    </row>
    <row r="48" spans="1:7" ht="14.25" customHeight="1" x14ac:dyDescent="0.25">
      <c r="A48" s="62" t="s">
        <v>74</v>
      </c>
      <c r="B48" s="62"/>
      <c r="C48" s="62"/>
      <c r="D48" s="62"/>
      <c r="E48" s="62"/>
    </row>
    <row r="49" spans="1:5" x14ac:dyDescent="0.25">
      <c r="B49" s="63" t="s">
        <v>16</v>
      </c>
      <c r="C49" s="63"/>
      <c r="D49" s="63"/>
      <c r="E49" s="6" t="s">
        <v>6</v>
      </c>
    </row>
    <row r="50" spans="1:5" x14ac:dyDescent="0.25">
      <c r="A50" s="2" t="s">
        <v>38</v>
      </c>
    </row>
    <row r="51" spans="1:5" x14ac:dyDescent="0.25">
      <c r="A51" s="14" t="s">
        <v>33</v>
      </c>
    </row>
    <row r="52" spans="1:5" x14ac:dyDescent="0.25">
      <c r="A52" s="2" t="s">
        <v>46</v>
      </c>
      <c r="B52" s="15">
        <f>'2кв'!B53</f>
        <v>28994.292000000074</v>
      </c>
    </row>
    <row r="53" spans="1:5" x14ac:dyDescent="0.25">
      <c r="A53" s="38" t="s">
        <v>83</v>
      </c>
      <c r="B53" s="16"/>
    </row>
    <row r="54" spans="1:5" x14ac:dyDescent="0.25">
      <c r="A54" s="2" t="s">
        <v>42</v>
      </c>
      <c r="B54" s="16">
        <v>168998.13</v>
      </c>
    </row>
    <row r="55" spans="1:5" x14ac:dyDescent="0.25">
      <c r="A55" s="2" t="s">
        <v>60</v>
      </c>
      <c r="B55" s="16">
        <v>1050</v>
      </c>
    </row>
    <row r="56" spans="1:5" x14ac:dyDescent="0.25">
      <c r="A56" s="2" t="s">
        <v>61</v>
      </c>
      <c r="B56" s="16">
        <f>150*3</f>
        <v>450</v>
      </c>
    </row>
    <row r="57" spans="1:5" x14ac:dyDescent="0.25">
      <c r="A57" s="2" t="s">
        <v>49</v>
      </c>
      <c r="B57" s="28">
        <f>3*300</f>
        <v>900</v>
      </c>
    </row>
    <row r="58" spans="1:5" x14ac:dyDescent="0.25">
      <c r="A58" s="2" t="s">
        <v>41</v>
      </c>
      <c r="B58" s="16">
        <f>E37</f>
        <v>223805.15799999997</v>
      </c>
    </row>
    <row r="59" spans="1:5" x14ac:dyDescent="0.25">
      <c r="A59" s="17" t="s">
        <v>44</v>
      </c>
      <c r="B59" s="15">
        <f>B52+B54+B55+B57+B56-B58</f>
        <v>-23412.735999999888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43:E43"/>
    <mergeCell ref="A14:E14"/>
    <mergeCell ref="A15:E15"/>
    <mergeCell ref="A16:E16"/>
    <mergeCell ref="A17:E17"/>
    <mergeCell ref="A18:E18"/>
    <mergeCell ref="A19:E19"/>
    <mergeCell ref="A20:E20"/>
    <mergeCell ref="A39:E39"/>
    <mergeCell ref="A40:E40"/>
    <mergeCell ref="A41:E41"/>
    <mergeCell ref="A42:E42"/>
    <mergeCell ref="A44:E44"/>
    <mergeCell ref="A45:E45"/>
    <mergeCell ref="B46:D46"/>
    <mergeCell ref="A48:E48"/>
    <mergeCell ref="B49:D49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8" zoomScaleNormal="100" zoomScaleSheetLayoutView="100" workbookViewId="0">
      <selection activeCell="D54" sqref="D54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4.44140625" style="2" customWidth="1"/>
    <col min="5" max="5" width="14.109375" style="2" customWidth="1"/>
    <col min="6" max="6" width="9.109375" style="2"/>
    <col min="7" max="7" width="12.109375" style="2" bestFit="1" customWidth="1"/>
    <col min="8" max="8" width="11.109375" style="2" customWidth="1"/>
    <col min="9" max="16384" width="9.109375" style="2"/>
  </cols>
  <sheetData>
    <row r="1" spans="1:5" ht="15.6" x14ac:dyDescent="0.25">
      <c r="A1" s="68" t="s">
        <v>9</v>
      </c>
      <c r="B1" s="68"/>
      <c r="C1" s="68"/>
      <c r="D1" s="68"/>
      <c r="E1" s="68"/>
    </row>
    <row r="2" spans="1:5" ht="32.25" customHeight="1" x14ac:dyDescent="0.3">
      <c r="A2" s="69" t="s">
        <v>10</v>
      </c>
      <c r="B2" s="70"/>
      <c r="C2" s="70"/>
      <c r="D2" s="70"/>
      <c r="E2" s="70"/>
    </row>
    <row r="3" spans="1:5" ht="13.5" customHeight="1" x14ac:dyDescent="0.25">
      <c r="A3" s="76" t="s">
        <v>89</v>
      </c>
      <c r="B3" s="76"/>
      <c r="C3" s="76"/>
      <c r="D3" s="76"/>
      <c r="E3" s="76"/>
    </row>
    <row r="4" spans="1:5" s="1" customFormat="1" ht="15.6" customHeight="1" x14ac:dyDescent="0.3">
      <c r="A4" s="46" t="s">
        <v>11</v>
      </c>
      <c r="B4" s="4"/>
      <c r="C4" s="4"/>
      <c r="D4" s="4"/>
      <c r="E4" s="47" t="s">
        <v>90</v>
      </c>
    </row>
    <row r="5" spans="1:5" ht="12" customHeight="1" x14ac:dyDescent="0.25">
      <c r="A5" s="44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72" t="s">
        <v>22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61" t="s">
        <v>72</v>
      </c>
      <c r="B9" s="61"/>
      <c r="C9" s="61"/>
      <c r="D9" s="61"/>
      <c r="E9" s="61"/>
    </row>
    <row r="10" spans="1:5" ht="13.2" customHeight="1" x14ac:dyDescent="0.25">
      <c r="A10" s="73" t="s">
        <v>35</v>
      </c>
      <c r="B10" s="74"/>
      <c r="C10" s="74"/>
      <c r="D10" s="74"/>
      <c r="E10" s="74"/>
    </row>
    <row r="11" spans="1:5" ht="30.75" customHeight="1" x14ac:dyDescent="0.25">
      <c r="A11" s="61" t="s">
        <v>73</v>
      </c>
      <c r="B11" s="61"/>
      <c r="C11" s="61"/>
      <c r="D11" s="61"/>
      <c r="E11" s="61"/>
    </row>
    <row r="12" spans="1:5" x14ac:dyDescent="0.25">
      <c r="A12" s="65" t="s">
        <v>12</v>
      </c>
      <c r="B12" s="66"/>
      <c r="C12" s="66"/>
      <c r="D12" s="66"/>
      <c r="E12" s="66"/>
    </row>
    <row r="13" spans="1:5" x14ac:dyDescent="0.25">
      <c r="A13" s="61" t="s">
        <v>19</v>
      </c>
      <c r="B13" s="61"/>
      <c r="C13" s="61"/>
      <c r="D13" s="61"/>
      <c r="E13" s="61"/>
    </row>
    <row r="14" spans="1:5" x14ac:dyDescent="0.25">
      <c r="A14" s="65" t="s">
        <v>2</v>
      </c>
      <c r="B14" s="66"/>
      <c r="C14" s="66"/>
      <c r="D14" s="66"/>
      <c r="E14" s="66"/>
    </row>
    <row r="15" spans="1:5" x14ac:dyDescent="0.25">
      <c r="A15" s="61" t="s">
        <v>20</v>
      </c>
      <c r="B15" s="61"/>
      <c r="C15" s="61"/>
      <c r="D15" s="61"/>
      <c r="E15" s="61"/>
    </row>
    <row r="16" spans="1:5" x14ac:dyDescent="0.25">
      <c r="A16" s="65" t="s">
        <v>13</v>
      </c>
      <c r="B16" s="66"/>
      <c r="C16" s="66"/>
      <c r="D16" s="66"/>
      <c r="E16" s="66"/>
    </row>
    <row r="17" spans="1:7" ht="30" customHeight="1" x14ac:dyDescent="0.25">
      <c r="A17" s="61" t="s">
        <v>14</v>
      </c>
      <c r="B17" s="61"/>
      <c r="C17" s="61"/>
      <c r="D17" s="61"/>
      <c r="E17" s="61"/>
    </row>
    <row r="18" spans="1:7" ht="62.25" customHeight="1" x14ac:dyDescent="0.25">
      <c r="A18" s="61" t="s">
        <v>25</v>
      </c>
      <c r="B18" s="61"/>
      <c r="C18" s="61"/>
      <c r="D18" s="61"/>
      <c r="E18" s="61"/>
    </row>
    <row r="19" spans="1:7" ht="29.25" customHeight="1" x14ac:dyDescent="0.25">
      <c r="A19" s="67" t="s">
        <v>26</v>
      </c>
      <c r="B19" s="67"/>
      <c r="C19" s="67"/>
      <c r="D19" s="67"/>
      <c r="E19" s="67"/>
    </row>
    <row r="20" spans="1:7" x14ac:dyDescent="0.25">
      <c r="A20" s="67"/>
      <c r="B20" s="67"/>
      <c r="C20" s="67"/>
      <c r="D20" s="67"/>
      <c r="E20" s="67"/>
      <c r="F20" s="2">
        <v>2800.7</v>
      </c>
      <c r="G20" s="2">
        <v>3</v>
      </c>
    </row>
    <row r="21" spans="1:7" ht="100.95" customHeight="1" x14ac:dyDescent="0.25">
      <c r="A21" s="9" t="s">
        <v>36</v>
      </c>
      <c r="B21" s="9" t="s">
        <v>8</v>
      </c>
      <c r="C21" s="9" t="s">
        <v>3</v>
      </c>
      <c r="D21" s="9" t="s">
        <v>37</v>
      </c>
      <c r="E21" s="9" t="s">
        <v>7</v>
      </c>
    </row>
    <row r="22" spans="1:7" ht="39.6" x14ac:dyDescent="0.25">
      <c r="A22" s="7" t="s">
        <v>50</v>
      </c>
      <c r="B22" s="9" t="s">
        <v>47</v>
      </c>
      <c r="C22" s="3" t="s">
        <v>4</v>
      </c>
      <c r="D22" s="3">
        <v>12.1</v>
      </c>
      <c r="E22" s="8">
        <f>D22*F20*G20</f>
        <v>101665.40999999997</v>
      </c>
      <c r="G22" s="18"/>
    </row>
    <row r="23" spans="1:7" ht="69" x14ac:dyDescent="0.25">
      <c r="A23" s="7" t="s">
        <v>65</v>
      </c>
      <c r="B23" s="9" t="s">
        <v>91</v>
      </c>
      <c r="C23" s="3" t="s">
        <v>4</v>
      </c>
      <c r="D23" s="3"/>
      <c r="E23" s="8">
        <f>1226.1*3</f>
        <v>3678.2999999999997</v>
      </c>
      <c r="G23" s="18"/>
    </row>
    <row r="24" spans="1:7" ht="27.6" x14ac:dyDescent="0.25">
      <c r="A24" s="7" t="s">
        <v>86</v>
      </c>
      <c r="B24" s="9" t="s">
        <v>91</v>
      </c>
      <c r="C24" s="3" t="s">
        <v>87</v>
      </c>
      <c r="D24" s="3"/>
      <c r="E24" s="8">
        <v>0</v>
      </c>
      <c r="G24" s="18"/>
    </row>
    <row r="25" spans="1:7" x14ac:dyDescent="0.25">
      <c r="A25" s="7" t="s">
        <v>43</v>
      </c>
      <c r="B25" s="9" t="s">
        <v>21</v>
      </c>
      <c r="C25" s="3" t="s">
        <v>4</v>
      </c>
      <c r="D25" s="3">
        <v>4.78</v>
      </c>
      <c r="E25" s="8">
        <f>D25*F20*G20</f>
        <v>40162.038</v>
      </c>
      <c r="G25" s="18"/>
    </row>
    <row r="26" spans="1:7" x14ac:dyDescent="0.25">
      <c r="A26" s="7" t="s">
        <v>39</v>
      </c>
      <c r="B26" s="9" t="s">
        <v>91</v>
      </c>
      <c r="C26" s="3" t="s">
        <v>28</v>
      </c>
      <c r="D26" s="3"/>
      <c r="E26" s="24">
        <v>-2173.6</v>
      </c>
      <c r="G26" s="18"/>
    </row>
    <row r="27" spans="1:7" x14ac:dyDescent="0.25">
      <c r="A27" s="7" t="s">
        <v>45</v>
      </c>
      <c r="B27" s="9" t="s">
        <v>91</v>
      </c>
      <c r="C27" s="3" t="s">
        <v>28</v>
      </c>
      <c r="D27" s="3"/>
      <c r="E27" s="22">
        <v>5525.52</v>
      </c>
      <c r="G27" s="18"/>
    </row>
    <row r="28" spans="1:7" x14ac:dyDescent="0.25">
      <c r="A28" s="7" t="s">
        <v>40</v>
      </c>
      <c r="B28" s="9" t="s">
        <v>91</v>
      </c>
      <c r="C28" s="3" t="s">
        <v>28</v>
      </c>
      <c r="D28" s="3"/>
      <c r="E28" s="8">
        <v>6451.88</v>
      </c>
      <c r="G28" s="18"/>
    </row>
    <row r="29" spans="1:7" x14ac:dyDescent="0.25">
      <c r="A29" s="7" t="s">
        <v>48</v>
      </c>
      <c r="B29" s="9" t="s">
        <v>91</v>
      </c>
      <c r="C29" s="3" t="s">
        <v>28</v>
      </c>
      <c r="D29" s="3"/>
      <c r="E29" s="8">
        <v>2878.38</v>
      </c>
      <c r="G29" s="18"/>
    </row>
    <row r="30" spans="1:7" x14ac:dyDescent="0.25">
      <c r="A30" s="31" t="s">
        <v>27</v>
      </c>
      <c r="B30" s="9" t="s">
        <v>91</v>
      </c>
      <c r="C30" s="3" t="s">
        <v>28</v>
      </c>
      <c r="D30" s="3"/>
      <c r="E30" s="8">
        <f>28+6.91</f>
        <v>34.909999999999997</v>
      </c>
      <c r="G30" s="18"/>
    </row>
    <row r="31" spans="1:7" ht="27.6" x14ac:dyDescent="0.25">
      <c r="A31" s="39" t="s">
        <v>92</v>
      </c>
      <c r="B31" s="9" t="s">
        <v>93</v>
      </c>
      <c r="C31" s="3" t="s">
        <v>28</v>
      </c>
      <c r="D31" s="3"/>
      <c r="E31" s="20">
        <v>7331.55</v>
      </c>
      <c r="G31" s="18"/>
    </row>
    <row r="32" spans="1:7" s="14" customFormat="1" x14ac:dyDescent="0.25">
      <c r="A32" s="10" t="s">
        <v>29</v>
      </c>
      <c r="B32" s="11"/>
      <c r="C32" s="12"/>
      <c r="D32" s="12"/>
      <c r="E32" s="13">
        <f>SUM(E22:E31)</f>
        <v>165554.38799999995</v>
      </c>
    </row>
    <row r="34" spans="1:5" ht="29.25" customHeight="1" x14ac:dyDescent="0.25">
      <c r="A34" s="75" t="s">
        <v>127</v>
      </c>
      <c r="B34" s="75"/>
      <c r="C34" s="75"/>
      <c r="D34" s="75"/>
      <c r="E34" s="75"/>
    </row>
    <row r="35" spans="1:5" ht="29.25" customHeight="1" x14ac:dyDescent="0.25">
      <c r="A35" s="61" t="s">
        <v>18</v>
      </c>
      <c r="B35" s="61"/>
      <c r="C35" s="61"/>
      <c r="D35" s="61"/>
      <c r="E35" s="61"/>
    </row>
    <row r="36" spans="1:5" x14ac:dyDescent="0.25">
      <c r="A36" s="61" t="s">
        <v>17</v>
      </c>
      <c r="B36" s="61"/>
      <c r="C36" s="61"/>
      <c r="D36" s="61"/>
      <c r="E36" s="61"/>
    </row>
    <row r="37" spans="1:5" ht="29.25" customHeight="1" x14ac:dyDescent="0.25">
      <c r="A37" s="61" t="s">
        <v>32</v>
      </c>
      <c r="B37" s="61"/>
      <c r="C37" s="61"/>
      <c r="D37" s="61"/>
      <c r="E37" s="61"/>
    </row>
    <row r="38" spans="1:5" x14ac:dyDescent="0.25">
      <c r="A38" s="64" t="s">
        <v>5</v>
      </c>
      <c r="B38" s="64"/>
      <c r="C38" s="64"/>
      <c r="D38" s="64"/>
      <c r="E38" s="64"/>
    </row>
    <row r="39" spans="1:5" x14ac:dyDescent="0.25">
      <c r="A39" s="61" t="s">
        <v>15</v>
      </c>
      <c r="B39" s="61"/>
      <c r="C39" s="61"/>
      <c r="D39" s="61"/>
      <c r="E39" s="61"/>
    </row>
    <row r="40" spans="1:5" ht="12" customHeight="1" x14ac:dyDescent="0.25">
      <c r="A40" s="62" t="s">
        <v>30</v>
      </c>
      <c r="B40" s="62"/>
      <c r="C40" s="62"/>
      <c r="D40" s="62"/>
      <c r="E40" s="62"/>
    </row>
    <row r="41" spans="1:5" x14ac:dyDescent="0.25">
      <c r="B41" s="63" t="s">
        <v>16</v>
      </c>
      <c r="C41" s="63"/>
      <c r="D41" s="63"/>
      <c r="E41" s="6" t="s">
        <v>6</v>
      </c>
    </row>
    <row r="42" spans="1:5" x14ac:dyDescent="0.25">
      <c r="A42" s="43"/>
      <c r="B42" s="43"/>
      <c r="C42" s="43"/>
      <c r="D42" s="43"/>
      <c r="E42" s="43"/>
    </row>
    <row r="43" spans="1:5" ht="14.25" customHeight="1" x14ac:dyDescent="0.25">
      <c r="A43" s="62" t="s">
        <v>74</v>
      </c>
      <c r="B43" s="62"/>
      <c r="C43" s="62"/>
      <c r="D43" s="62"/>
      <c r="E43" s="62"/>
    </row>
    <row r="44" spans="1:5" x14ac:dyDescent="0.25">
      <c r="B44" s="63" t="s">
        <v>16</v>
      </c>
      <c r="C44" s="63"/>
      <c r="D44" s="63"/>
      <c r="E44" s="6" t="s">
        <v>6</v>
      </c>
    </row>
    <row r="45" spans="1:5" x14ac:dyDescent="0.25">
      <c r="A45" s="2" t="s">
        <v>38</v>
      </c>
    </row>
    <row r="46" spans="1:5" x14ac:dyDescent="0.25">
      <c r="A46" s="14" t="s">
        <v>33</v>
      </c>
    </row>
    <row r="47" spans="1:5" x14ac:dyDescent="0.25">
      <c r="A47" s="2" t="s">
        <v>46</v>
      </c>
      <c r="B47" s="15">
        <f>'3кв'!B59</f>
        <v>-23412.735999999888</v>
      </c>
    </row>
    <row r="48" spans="1:5" x14ac:dyDescent="0.25">
      <c r="A48" s="45" t="s">
        <v>94</v>
      </c>
      <c r="B48" s="16"/>
    </row>
    <row r="49" spans="1:2" x14ac:dyDescent="0.25">
      <c r="A49" s="2" t="s">
        <v>42</v>
      </c>
      <c r="B49" s="16">
        <v>187318.87</v>
      </c>
    </row>
    <row r="50" spans="1:2" x14ac:dyDescent="0.25">
      <c r="A50" s="2" t="s">
        <v>60</v>
      </c>
      <c r="B50" s="16">
        <v>1050</v>
      </c>
    </row>
    <row r="51" spans="1:2" x14ac:dyDescent="0.25">
      <c r="A51" s="2" t="s">
        <v>61</v>
      </c>
      <c r="B51" s="16">
        <f>150*3</f>
        <v>450</v>
      </c>
    </row>
    <row r="52" spans="1:2" x14ac:dyDescent="0.25">
      <c r="A52" s="2" t="s">
        <v>49</v>
      </c>
      <c r="B52" s="28">
        <f>3*300</f>
        <v>900</v>
      </c>
    </row>
    <row r="53" spans="1:2" x14ac:dyDescent="0.25">
      <c r="A53" s="2" t="s">
        <v>41</v>
      </c>
      <c r="B53" s="16">
        <f>E32</f>
        <v>165554.38799999995</v>
      </c>
    </row>
    <row r="54" spans="1:2" x14ac:dyDescent="0.25">
      <c r="A54" s="17" t="s">
        <v>44</v>
      </c>
      <c r="B54" s="15">
        <f>B47+B49+B50+B52+B51-B53</f>
        <v>751.74600000015926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9:E39"/>
    <mergeCell ref="A40:E40"/>
    <mergeCell ref="B41:D41"/>
    <mergeCell ref="A43:E43"/>
    <mergeCell ref="B44:D4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view="pageBreakPreview" topLeftCell="A22" zoomScaleNormal="100" zoomScaleSheetLayoutView="100" workbookViewId="0">
      <selection activeCell="B39" sqref="B39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77" t="s">
        <v>95</v>
      </c>
      <c r="B1" s="77"/>
      <c r="C1" s="77"/>
      <c r="D1" s="48"/>
    </row>
    <row r="2" spans="1:4" ht="15.6" x14ac:dyDescent="0.3">
      <c r="A2" s="78" t="s">
        <v>96</v>
      </c>
      <c r="B2" s="78"/>
      <c r="C2" s="78"/>
      <c r="D2" s="1"/>
    </row>
    <row r="3" spans="1:4" ht="15.6" x14ac:dyDescent="0.3">
      <c r="A3" s="78" t="s">
        <v>97</v>
      </c>
      <c r="B3" s="78"/>
      <c r="C3" s="78"/>
      <c r="D3" s="1"/>
    </row>
    <row r="4" spans="1:4" ht="15.6" x14ac:dyDescent="0.3">
      <c r="A4" s="77" t="s">
        <v>121</v>
      </c>
      <c r="B4" s="77"/>
      <c r="C4" s="77"/>
      <c r="D4" s="48"/>
    </row>
    <row r="5" spans="1:4" ht="15.6" x14ac:dyDescent="0.3">
      <c r="A5" s="79"/>
      <c r="B5" s="79"/>
      <c r="C5" s="79"/>
      <c r="D5" s="1"/>
    </row>
    <row r="6" spans="1:4" ht="15.6" x14ac:dyDescent="0.3">
      <c r="A6" s="1"/>
      <c r="B6" s="80" t="s">
        <v>98</v>
      </c>
      <c r="C6" s="49">
        <f>'1кв'!B47</f>
        <v>54297.22</v>
      </c>
      <c r="D6" s="50"/>
    </row>
    <row r="7" spans="1:4" ht="15.6" x14ac:dyDescent="0.3">
      <c r="A7" s="51" t="s">
        <v>99</v>
      </c>
      <c r="B7" s="80" t="s">
        <v>122</v>
      </c>
      <c r="C7" s="49"/>
      <c r="D7" s="50"/>
    </row>
    <row r="8" spans="1:4" ht="15.6" x14ac:dyDescent="0.3">
      <c r="A8" s="1"/>
      <c r="B8" s="81" t="s">
        <v>100</v>
      </c>
      <c r="C8" s="49"/>
      <c r="D8" s="50"/>
    </row>
    <row r="9" spans="1:4" ht="15.6" x14ac:dyDescent="0.3">
      <c r="A9" s="1"/>
      <c r="B9" s="82" t="s">
        <v>124</v>
      </c>
      <c r="C9" s="49"/>
      <c r="D9" s="50"/>
    </row>
    <row r="10" spans="1:4" ht="15.6" x14ac:dyDescent="0.3">
      <c r="A10" s="1"/>
      <c r="B10" s="82" t="s">
        <v>125</v>
      </c>
      <c r="C10" s="49"/>
      <c r="D10" s="50"/>
    </row>
    <row r="11" spans="1:4" ht="15.6" x14ac:dyDescent="0.3">
      <c r="A11" s="1"/>
      <c r="B11" s="82" t="s">
        <v>101</v>
      </c>
      <c r="C11" s="49"/>
      <c r="D11" s="50"/>
    </row>
    <row r="12" spans="1:4" x14ac:dyDescent="0.3">
      <c r="B12" s="82" t="s">
        <v>123</v>
      </c>
      <c r="C12" s="52"/>
      <c r="D12" s="53"/>
    </row>
    <row r="13" spans="1:4" ht="15.6" x14ac:dyDescent="0.3">
      <c r="A13" s="51"/>
      <c r="B13" s="83" t="s">
        <v>102</v>
      </c>
      <c r="C13" s="52">
        <f>'1кв'!B49+'2кв'!B48+'3кв'!B54+'4кв'!B49</f>
        <v>685504.22</v>
      </c>
      <c r="D13" s="53"/>
    </row>
    <row r="14" spans="1:4" ht="15.6" x14ac:dyDescent="0.3">
      <c r="A14" s="51"/>
      <c r="B14" s="84" t="s">
        <v>103</v>
      </c>
      <c r="C14" s="52">
        <f>'1кв'!B50+'2кв'!B49+'3кв'!B55+'4кв'!B50</f>
        <v>4200</v>
      </c>
      <c r="D14" s="53"/>
    </row>
    <row r="15" spans="1:4" ht="15.6" x14ac:dyDescent="0.3">
      <c r="A15" s="23"/>
      <c r="B15" s="84" t="s">
        <v>104</v>
      </c>
      <c r="C15" s="52">
        <f>'1кв'!B51+'2кв'!B50+'3кв'!B56+'4кв'!B51</f>
        <v>2625</v>
      </c>
      <c r="D15" s="50"/>
    </row>
    <row r="16" spans="1:4" ht="15.6" x14ac:dyDescent="0.3">
      <c r="A16" s="23"/>
      <c r="B16" s="84" t="s">
        <v>105</v>
      </c>
      <c r="C16" s="52">
        <f>'1кв'!B52+'2кв'!B51+'3кв'!B57+'4кв'!B52</f>
        <v>3600</v>
      </c>
      <c r="D16" s="50"/>
    </row>
    <row r="17" spans="1:5" ht="15.6" x14ac:dyDescent="0.3">
      <c r="A17" s="1"/>
      <c r="B17" s="85" t="s">
        <v>106</v>
      </c>
      <c r="C17" s="54">
        <f>SUM(C12:C16)</f>
        <v>695929.22</v>
      </c>
      <c r="D17" s="55"/>
    </row>
    <row r="18" spans="1:5" ht="15.6" x14ac:dyDescent="0.3">
      <c r="A18" s="1"/>
      <c r="B18" s="86"/>
      <c r="C18" s="54"/>
      <c r="D18" s="55"/>
    </row>
    <row r="19" spans="1:5" ht="15.6" x14ac:dyDescent="0.3">
      <c r="A19" s="1" t="s">
        <v>107</v>
      </c>
      <c r="B19" s="84" t="s">
        <v>50</v>
      </c>
      <c r="C19" s="56">
        <f>'1кв'!E22+'2кв'!E22+'3кв'!E22+'4кв'!E22</f>
        <v>395570.86799999996</v>
      </c>
      <c r="D19" s="55"/>
    </row>
    <row r="20" spans="1:5" ht="39.6" x14ac:dyDescent="0.3">
      <c r="A20" s="1"/>
      <c r="B20" s="82" t="s">
        <v>65</v>
      </c>
      <c r="C20" s="56">
        <f>'1кв'!E23+'2кв'!E23+'3кв'!E23+'4кв'!E23</f>
        <v>11294.82</v>
      </c>
      <c r="D20" s="55"/>
      <c r="E20" s="57"/>
    </row>
    <row r="21" spans="1:5" ht="15.6" x14ac:dyDescent="0.3">
      <c r="A21" s="1"/>
      <c r="B21" s="82" t="s">
        <v>108</v>
      </c>
      <c r="C21" s="56">
        <f>'3кв'!E24+'4кв'!E24</f>
        <v>524.89</v>
      </c>
      <c r="D21" s="55"/>
      <c r="E21" s="57"/>
    </row>
    <row r="22" spans="1:5" ht="15.6" x14ac:dyDescent="0.3">
      <c r="A22" s="1"/>
      <c r="B22" s="82" t="s">
        <v>43</v>
      </c>
      <c r="C22" s="56">
        <f>'1кв'!E24+'2кв'!E24+'3кв'!E25+'4кв'!E25</f>
        <v>157623.39599999998</v>
      </c>
      <c r="D22" s="55"/>
      <c r="E22" s="57"/>
    </row>
    <row r="23" spans="1:5" ht="15.6" x14ac:dyDescent="0.3">
      <c r="B23" s="82" t="s">
        <v>109</v>
      </c>
      <c r="C23" s="56">
        <f>'1кв'!E25+'2кв'!E25+'3кв'!E26+'4кв'!E26</f>
        <v>-2173.6</v>
      </c>
      <c r="D23" s="55"/>
    </row>
    <row r="24" spans="1:5" ht="15.6" x14ac:dyDescent="0.3">
      <c r="B24" s="82" t="s">
        <v>110</v>
      </c>
      <c r="C24" s="56">
        <f>'1кв'!E26+'2кв'!E26+'3кв'!E27+'4кв'!E27</f>
        <v>20802.63</v>
      </c>
      <c r="D24" s="55"/>
    </row>
    <row r="25" spans="1:5" ht="15.6" x14ac:dyDescent="0.3">
      <c r="B25" s="82" t="s">
        <v>111</v>
      </c>
      <c r="C25" s="56">
        <f>'1кв'!E27+'2кв'!E27+'3кв'!E28+'4кв'!E28</f>
        <v>27504.86</v>
      </c>
      <c r="D25" s="55"/>
    </row>
    <row r="26" spans="1:5" ht="15.6" x14ac:dyDescent="0.3">
      <c r="A26" s="1"/>
      <c r="B26" s="82" t="s">
        <v>112</v>
      </c>
      <c r="C26" s="56">
        <f>'1кв'!E28+'2кв'!E28+'3кв'!E29+'4кв'!E29</f>
        <v>11206.440000000002</v>
      </c>
      <c r="D26" s="55"/>
    </row>
    <row r="27" spans="1:5" ht="15.6" x14ac:dyDescent="0.3">
      <c r="A27" s="1"/>
      <c r="B27" s="87" t="s">
        <v>27</v>
      </c>
      <c r="C27" s="56">
        <f>'1кв'!E29+'2кв'!E29+'3кв'!E30+'4кв'!E30</f>
        <v>2516.4599999999996</v>
      </c>
      <c r="D27" s="55"/>
    </row>
    <row r="28" spans="1:5" ht="15.6" x14ac:dyDescent="0.3">
      <c r="A28" s="1"/>
      <c r="B28" s="88" t="s">
        <v>126</v>
      </c>
      <c r="C28" s="58">
        <f>4*197.1</f>
        <v>788.4</v>
      </c>
      <c r="D28" s="55"/>
    </row>
    <row r="29" spans="1:5" ht="15.6" x14ac:dyDescent="0.3">
      <c r="A29" s="1"/>
      <c r="B29" s="89" t="s">
        <v>113</v>
      </c>
      <c r="C29" s="58">
        <f>SUM(C30:C38)</f>
        <v>123815.53000000001</v>
      </c>
      <c r="D29" s="55"/>
    </row>
    <row r="30" spans="1:5" ht="15.6" x14ac:dyDescent="0.3">
      <c r="A30" s="1"/>
      <c r="B30" s="90" t="s">
        <v>55</v>
      </c>
      <c r="C30" s="20">
        <v>40196.75</v>
      </c>
      <c r="D30" s="55"/>
    </row>
    <row r="31" spans="1:5" ht="15.6" x14ac:dyDescent="0.3">
      <c r="A31" s="1"/>
      <c r="B31" s="90" t="s">
        <v>58</v>
      </c>
      <c r="C31" s="20">
        <v>12480.37</v>
      </c>
      <c r="D31" s="55"/>
    </row>
    <row r="32" spans="1:5" ht="15.6" x14ac:dyDescent="0.3">
      <c r="A32" s="1"/>
      <c r="B32" s="82" t="s">
        <v>85</v>
      </c>
      <c r="C32" s="20">
        <v>11800</v>
      </c>
      <c r="D32" s="55"/>
    </row>
    <row r="33" spans="1:6" ht="15.6" x14ac:dyDescent="0.3">
      <c r="A33" s="1"/>
      <c r="B33" s="91" t="s">
        <v>78</v>
      </c>
      <c r="C33" s="20">
        <v>3819.07</v>
      </c>
      <c r="D33" s="55"/>
    </row>
    <row r="34" spans="1:6" ht="15.6" x14ac:dyDescent="0.3">
      <c r="A34" s="1"/>
      <c r="B34" s="92" t="s">
        <v>79</v>
      </c>
      <c r="C34" s="20">
        <v>7499.81</v>
      </c>
      <c r="D34" s="55"/>
    </row>
    <row r="35" spans="1:6" ht="15.6" x14ac:dyDescent="0.3">
      <c r="A35" s="1"/>
      <c r="B35" s="92" t="s">
        <v>80</v>
      </c>
      <c r="C35" s="20">
        <v>10246.049999999999</v>
      </c>
      <c r="D35" s="55"/>
    </row>
    <row r="36" spans="1:6" ht="15.6" x14ac:dyDescent="0.3">
      <c r="A36" s="1"/>
      <c r="B36" s="93" t="s">
        <v>81</v>
      </c>
      <c r="C36" s="20">
        <v>12441.93</v>
      </c>
      <c r="D36" s="55"/>
    </row>
    <row r="37" spans="1:6" ht="15.6" x14ac:dyDescent="0.3">
      <c r="A37" s="1"/>
      <c r="B37" s="94" t="s">
        <v>84</v>
      </c>
      <c r="C37" s="20">
        <v>18000</v>
      </c>
      <c r="D37" s="55"/>
      <c r="E37" s="57"/>
      <c r="F37" s="57"/>
    </row>
    <row r="38" spans="1:6" ht="15.6" x14ac:dyDescent="0.3">
      <c r="A38" s="1"/>
      <c r="B38" s="91" t="s">
        <v>92</v>
      </c>
      <c r="C38" s="20">
        <v>7331.55</v>
      </c>
      <c r="D38" s="55"/>
      <c r="E38" s="57"/>
      <c r="F38" s="57"/>
    </row>
    <row r="39" spans="1:6" ht="15.6" x14ac:dyDescent="0.3">
      <c r="A39" s="1"/>
      <c r="B39" s="85" t="s">
        <v>114</v>
      </c>
      <c r="C39" s="59">
        <f>SUM(C19:C29)</f>
        <v>749474.69400000002</v>
      </c>
      <c r="D39" s="55"/>
      <c r="E39" s="57"/>
      <c r="F39" s="57"/>
    </row>
    <row r="40" spans="1:6" ht="15.6" x14ac:dyDescent="0.3">
      <c r="A40" s="1"/>
      <c r="B40" s="95" t="s">
        <v>115</v>
      </c>
      <c r="C40" s="59">
        <f>C6+C17-C39</f>
        <v>751.74599999992643</v>
      </c>
      <c r="D40" s="55"/>
    </row>
    <row r="41" spans="1:6" ht="15.6" x14ac:dyDescent="0.3">
      <c r="A41" s="1"/>
      <c r="B41" s="51"/>
      <c r="C41" s="51"/>
      <c r="D41" s="55"/>
    </row>
    <row r="42" spans="1:6" ht="15.6" x14ac:dyDescent="0.3">
      <c r="A42" s="51" t="s">
        <v>116</v>
      </c>
      <c r="C42" s="51"/>
      <c r="D42" s="55"/>
    </row>
    <row r="43" spans="1:6" ht="15.6" x14ac:dyDescent="0.3">
      <c r="A43" s="1"/>
      <c r="B43" s="51"/>
      <c r="C43" s="51"/>
      <c r="D43" s="55"/>
    </row>
    <row r="44" spans="1:6" ht="15.6" x14ac:dyDescent="0.3">
      <c r="A44" s="1" t="s">
        <v>117</v>
      </c>
      <c r="B44" s="51" t="s">
        <v>118</v>
      </c>
      <c r="C44" s="51"/>
      <c r="D44" s="55"/>
    </row>
    <row r="45" spans="1:6" ht="15.6" x14ac:dyDescent="0.3">
      <c r="A45" s="1"/>
      <c r="B45" s="51" t="s">
        <v>128</v>
      </c>
      <c r="C45" s="51"/>
      <c r="D45" s="55"/>
    </row>
    <row r="46" spans="1:6" ht="15.6" x14ac:dyDescent="0.3">
      <c r="A46" s="1"/>
      <c r="B46" s="51" t="s">
        <v>119</v>
      </c>
      <c r="C46" s="51"/>
      <c r="D46" s="55"/>
    </row>
    <row r="47" spans="1:6" ht="15.6" x14ac:dyDescent="0.3">
      <c r="A47" s="1"/>
      <c r="B47" s="51"/>
      <c r="C47" s="51"/>
      <c r="D47" s="55"/>
    </row>
    <row r="48" spans="1:6" ht="15.6" x14ac:dyDescent="0.3">
      <c r="A48" s="60" t="s">
        <v>120</v>
      </c>
      <c r="B48" s="60"/>
      <c r="C48" s="60"/>
      <c r="D48" s="55"/>
    </row>
    <row r="49" spans="1:4" ht="15.6" x14ac:dyDescent="0.3">
      <c r="A49" s="1"/>
      <c r="B49" s="51"/>
      <c r="C49" s="51"/>
      <c r="D49" s="55"/>
    </row>
    <row r="50" spans="1:4" ht="15.6" x14ac:dyDescent="0.3">
      <c r="A50" s="1"/>
      <c r="B50" s="51"/>
      <c r="C50" s="51"/>
      <c r="D50" s="55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2021-03-16T10:31:53Z</dcterms:modified>
</cp:coreProperties>
</file>