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8" windowWidth="14808" windowHeight="7956" activeTab="4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'1кв'!$A$1:$E$52</definedName>
    <definedName name="_xlnm.Print_Area" localSheetId="1">'2кв'!$A$1:$E$49</definedName>
    <definedName name="_xlnm.Print_Area" localSheetId="2">'3кв'!$A$1:$E$52</definedName>
    <definedName name="_xlnm.Print_Area" localSheetId="3">'4кв'!$A$1:$E$54</definedName>
    <definedName name="_xlnm.Print_Area" localSheetId="4">отчет!$A$1:$C$39</definedName>
  </definedNames>
  <calcPr calcId="145621"/>
</workbook>
</file>

<file path=xl/calcChain.xml><?xml version="1.0" encoding="utf-8"?>
<calcChain xmlns="http://schemas.openxmlformats.org/spreadsheetml/2006/main">
  <c r="C11" i="18" l="1"/>
  <c r="C17" i="18"/>
  <c r="C20" i="18"/>
  <c r="C19" i="18"/>
  <c r="C14" i="18"/>
  <c r="C15" i="18"/>
  <c r="C16" i="18"/>
  <c r="C13" i="18"/>
  <c r="C9" i="18"/>
  <c r="C10" i="18"/>
  <c r="C8" i="18"/>
  <c r="C6" i="18"/>
  <c r="C18" i="18" l="1"/>
  <c r="C24" i="18" s="1"/>
  <c r="C25" i="18" s="1"/>
  <c r="B48" i="17" l="1"/>
  <c r="E30" i="17"/>
  <c r="E26" i="17"/>
  <c r="B52" i="17"/>
  <c r="B51" i="17"/>
  <c r="E24" i="17"/>
  <c r="E23" i="17"/>
  <c r="E22" i="17"/>
  <c r="E31" i="17" l="1"/>
  <c r="B53" i="17" s="1"/>
  <c r="B54" i="17" s="1"/>
  <c r="E27" i="16"/>
  <c r="B50" i="16"/>
  <c r="B49" i="16"/>
  <c r="E24" i="16"/>
  <c r="E23" i="16"/>
  <c r="E22" i="16"/>
  <c r="E29" i="16" l="1"/>
  <c r="B51" i="16"/>
  <c r="B47" i="15"/>
  <c r="E23" i="15"/>
  <c r="B46" i="15"/>
  <c r="E24" i="15"/>
  <c r="D22" i="15"/>
  <c r="E22" i="15" s="1"/>
  <c r="E26" i="15" s="1"/>
  <c r="B48" i="15" l="1"/>
  <c r="B50" i="14"/>
  <c r="E26" i="14" l="1"/>
  <c r="D22" i="14" l="1"/>
  <c r="E28" i="14" l="1"/>
  <c r="E27" i="14"/>
  <c r="B49" i="14"/>
  <c r="E24" i="14"/>
  <c r="E22" i="14"/>
  <c r="E29" i="14" l="1"/>
  <c r="B51" i="14" s="1"/>
  <c r="B52" i="14" s="1"/>
  <c r="B43" i="15" s="1"/>
  <c r="B49" i="15" s="1"/>
  <c r="B46" i="16" s="1"/>
  <c r="B52" i="16" s="1"/>
</calcChain>
</file>

<file path=xl/sharedStrings.xml><?xml version="1.0" encoding="utf-8"?>
<sst xmlns="http://schemas.openxmlformats.org/spreadsheetml/2006/main" count="300" uniqueCount="108">
  <si>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</si>
  <si>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</si>
  <si>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</si>
  <si>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</si>
  <si>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</si>
  <si>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</si>
  <si>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</si>
  <si>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</si>
  <si>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</si>
  <si>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</si>
  <si>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</si>
  <si>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</si>
  <si>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</si>
  <si>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</si>
  <si>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</si>
  <si>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</si>
  <si>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</si>
  <si>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</si>
  <si>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</si>
  <si>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</si>
  <si>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</si>
  <si>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</si>
  <si>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</si>
  <si>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</si>
  <si>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</si>
  <si>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пер.Шмидта,15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</si>
  <si>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пер.Шмидта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</si>
  <si>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</si>
  <si>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</si>
  <si>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</si>
  <si>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</si>
  <si>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</si>
  <si>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Шевченко Г.А.</t>
  </si>
  <si>
    <t>Информация для собственников: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</si>
  <si>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№72  от   01.04.2016 г.</t>
    </r>
  </si>
  <si>
    <t xml:space="preserve">определена приложением № 9 к договору </t>
  </si>
  <si>
    <t xml:space="preserve">Оплачено </t>
  </si>
  <si>
    <t>Расходы по содержанию и тек.ремонту</t>
  </si>
  <si>
    <t xml:space="preserve">Общехозяйственные расходы </t>
  </si>
  <si>
    <t xml:space="preserve">Итого остаток на конец  квартала </t>
  </si>
  <si>
    <t>февраль</t>
  </si>
  <si>
    <t xml:space="preserve">Остаток на начало квартала 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</si>
  <si>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Дзюбы Екатерины Сергеевны</t>
    </r>
  </si>
  <si>
    <t>Общая площадь квартир - 1261м2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</si>
  <si>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№б/н от 29.10.2018 г.</t>
    </r>
  </si>
  <si>
    <t>Заказчик - Собственники МКД, в лице председателя совета дома Дзюбы Е.С.</t>
  </si>
  <si>
    <t>интернет ТТК</t>
  </si>
  <si>
    <t xml:space="preserve">Услуги по содержанию многоквартирного дома </t>
  </si>
  <si>
    <t>за 1 квартал 2020г.</t>
  </si>
  <si>
    <t>"31" 03 2020 г.</t>
  </si>
  <si>
    <t>уборка мусора в подвале</t>
  </si>
  <si>
    <t>Очистка крыши от снега</t>
  </si>
  <si>
    <t>Замена кранов на стояках кв.12</t>
  </si>
  <si>
    <t>Обработка подъездов хлорсодержащими растворами  протирка перил, почт.ящиков, замков ежедневно</t>
  </si>
  <si>
    <t>с 26.03 по 31.03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</si>
  <si>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шестьдесят две тысячи семьсот сорок восемь рублей 77 копеек</t>
    </r>
  </si>
  <si>
    <t>Предъявлено населению 81955,79 руб.</t>
  </si>
  <si>
    <t>интернет Ростелеком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</si>
  <si>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</si>
  <si>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</si>
  <si>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за 2 квартал 2020г.</t>
  </si>
  <si>
    <t>"30" 06 2020 г.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</si>
  <si>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шестьдесят три тысячи сто тридцать три рубля 41 копейка</t>
    </r>
  </si>
  <si>
    <t>Предъявлено населению 79027,02 руб.</t>
  </si>
  <si>
    <t>за 3 квартал 2020г.</t>
  </si>
  <si>
    <t>"30" 09 2020 г.</t>
  </si>
  <si>
    <t>3 квартал</t>
  </si>
  <si>
    <t>Окраска МАФ (смета)</t>
  </si>
  <si>
    <t>Смазка кодового замка,монтаж почтового ящика</t>
  </si>
  <si>
    <t>июль</t>
  </si>
  <si>
    <t>ч/час</t>
  </si>
  <si>
    <t>Поверка ОПУ ТЭ</t>
  </si>
  <si>
    <t>август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</si>
  <si>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девяносто тысяч пятьсот шестьдесят шесть рублей 04 копейки</t>
    </r>
  </si>
  <si>
    <t>Предъявлено населению 82204,71 руб.</t>
  </si>
  <si>
    <t>за 4 квартал 2020 года</t>
  </si>
  <si>
    <t>"31" 12 2020г.</t>
  </si>
  <si>
    <t>4 квартал</t>
  </si>
  <si>
    <t>ремонт отопления, замена кранов (кв.16)</t>
  </si>
  <si>
    <t>Окраска окон снаружи 6 шт. (смета)</t>
  </si>
  <si>
    <t>Монтаж чистилок для обуви 3 шт.(смета)</t>
  </si>
  <si>
    <t>Замена трансформаторов тока (смета)</t>
  </si>
  <si>
    <t>Регулировка доводчика</t>
  </si>
  <si>
    <t>октябрь</t>
  </si>
  <si>
    <t>декабрь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</si>
  <si>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</si>
  <si>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</si>
  <si>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</si>
  <si>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</si>
  <si>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</si>
  <si>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</si>
  <si>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</si>
  <si>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</si>
  <si>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</si>
  <si>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</si>
  <si>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</si>
  <si>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</si>
  <si>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</si>
  <si>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</si>
  <si>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</si>
  <si>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</si>
  <si>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</si>
  <si>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пер.Шмидта,15</t>
  </si>
  <si>
    <t>Начислено всего 325392,23</t>
  </si>
  <si>
    <t>Оплачено размещение интернет Ростелеком в МОП</t>
  </si>
  <si>
    <t>Оплачено размещение интернет ТТК в МОП</t>
  </si>
  <si>
    <t>Непредвиденные работы 23,5ч/ч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</si>
  <si>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девяносто пять тысяч триста пятнадцать рублей 14 копеек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</si>
</sst>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3" fillId="0" borderId="0" xfId="0" applyFont="1"/>
    <xf numFmtId="2" fontId="8" fillId="0" borderId="0" xfId="1" applyNumberFormat="1" applyFont="1"/>
    <xf numFmtId="2" fontId="4" fillId="0" borderId="0" xfId="1" applyNumberFormat="1" applyFont="1"/>
    <xf numFmtId="2" fontId="4" fillId="0" borderId="0" xfId="0" applyNumberFormat="1" applyFont="1"/>
    <xf numFmtId="2" fontId="8" fillId="0" borderId="0" xfId="0" applyNumberFormat="1" applyFont="1"/>
    <xf numFmtId="0" fontId="4" fillId="0" borderId="3" xfId="0" applyFont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1" fillId="0" borderId="3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3" fontId="4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1" fillId="0" borderId="3" xfId="0" applyFont="1" applyBorder="1" applyAlignment="1"/>
    <xf numFmtId="0" fontId="14" fillId="0" borderId="0" xfId="0" applyFo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  <xf numFmtId="165" fontId="4" fillId="0" borderId="0" xfId="1" applyNumberFormat="1" applyFont="1" applyBorder="1"/>
    <xf numFmtId="164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0" borderId="8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22" zoomScaleNormal="100" zoomScaleSheetLayoutView="100" workbookViewId="0">
      <selection activeCell="B53" sqref="B53"/>
    </sheetView>
  </sheetViews>
  <sheetFormatPr defaultColWidth="9.109375" defaultRowHeight="13.8" x14ac:dyDescent="0.25"/>
  <cols>
    <col min="1" max="1" width="34.33203125" style="2" customWidth="1"/>
    <col min="2" max="2" width="20.33203125" style="2" customWidth="1"/>
    <col min="3" max="3" width="13" style="2" customWidth="1"/>
    <col min="4" max="4" width="16.109375" style="2" customWidth="1"/>
    <col min="5" max="5" width="13" style="2" customWidth="1"/>
    <col min="6" max="7" width="9.109375" style="2"/>
    <col min="8" max="8" width="13" style="2" customWidth="1"/>
    <col min="9" max="16384" width="9.109375" style="2"/>
  </cols>
  <sheetData>
    <row r="1" spans="1:5" ht="15.6" x14ac:dyDescent="0.25">
      <c r="A1" s="78" t="s">
        <v>11</v>
      </c>
      <c r="B1" s="78"/>
      <c r="C1" s="78"/>
      <c r="D1" s="78"/>
      <c r="E1" s="78"/>
    </row>
    <row r="2" spans="1:5" ht="31.5" customHeight="1" x14ac:dyDescent="0.3">
      <c r="A2" s="79" t="s">
        <v>12</v>
      </c>
      <c r="B2" s="80"/>
      <c r="C2" s="80"/>
      <c r="D2" s="80"/>
      <c r="E2" s="80"/>
    </row>
    <row r="3" spans="1:5" ht="15.6" x14ac:dyDescent="0.3">
      <c r="A3" s="79" t="s">
        <v>48</v>
      </c>
      <c r="B3" s="79"/>
      <c r="C3" s="79"/>
      <c r="D3" s="79"/>
      <c r="E3" s="79"/>
    </row>
    <row r="4" spans="1:5" s="1" customFormat="1" ht="15.6" x14ac:dyDescent="0.3">
      <c r="A4" s="5" t="s">
        <v>13</v>
      </c>
      <c r="B4" s="33"/>
      <c r="C4" s="33"/>
      <c r="D4" s="81" t="s">
        <v>49</v>
      </c>
      <c r="E4" s="81"/>
    </row>
    <row r="5" spans="1:5" x14ac:dyDescent="0.25">
      <c r="A5" s="31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2" t="s">
        <v>25</v>
      </c>
      <c r="B7" s="72"/>
      <c r="C7" s="72"/>
      <c r="D7" s="72"/>
      <c r="E7" s="72"/>
    </row>
    <row r="8" spans="1:5" x14ac:dyDescent="0.25">
      <c r="A8" s="74" t="s">
        <v>1</v>
      </c>
      <c r="B8" s="74"/>
      <c r="C8" s="74"/>
      <c r="D8" s="74"/>
      <c r="E8" s="74"/>
    </row>
    <row r="9" spans="1:5" ht="13.95" customHeight="1" x14ac:dyDescent="0.25">
      <c r="A9" s="69" t="s">
        <v>42</v>
      </c>
      <c r="B9" s="69"/>
      <c r="C9" s="69"/>
      <c r="D9" s="69"/>
      <c r="E9" s="69"/>
    </row>
    <row r="10" spans="1:5" ht="24.75" customHeight="1" x14ac:dyDescent="0.25">
      <c r="A10" s="75" t="s">
        <v>14</v>
      </c>
      <c r="B10" s="76"/>
      <c r="C10" s="76"/>
      <c r="D10" s="76"/>
      <c r="E10" s="76"/>
    </row>
    <row r="11" spans="1:5" ht="29.25" customHeight="1" x14ac:dyDescent="0.25">
      <c r="A11" s="69" t="s">
        <v>44</v>
      </c>
      <c r="B11" s="69"/>
      <c r="C11" s="69"/>
      <c r="D11" s="69"/>
      <c r="E11" s="69"/>
    </row>
    <row r="12" spans="1:5" x14ac:dyDescent="0.25">
      <c r="A12" s="74" t="s">
        <v>15</v>
      </c>
      <c r="B12" s="77"/>
      <c r="C12" s="77"/>
      <c r="D12" s="77"/>
      <c r="E12" s="77"/>
    </row>
    <row r="13" spans="1:5" x14ac:dyDescent="0.25">
      <c r="A13" s="70" t="s">
        <v>22</v>
      </c>
      <c r="B13" s="70"/>
      <c r="C13" s="70"/>
      <c r="D13" s="70"/>
      <c r="E13" s="70"/>
    </row>
    <row r="14" spans="1:5" x14ac:dyDescent="0.25">
      <c r="A14" s="74" t="s">
        <v>2</v>
      </c>
      <c r="B14" s="77"/>
      <c r="C14" s="77"/>
      <c r="D14" s="77"/>
      <c r="E14" s="77"/>
    </row>
    <row r="15" spans="1:5" x14ac:dyDescent="0.25">
      <c r="A15" s="70" t="s">
        <v>23</v>
      </c>
      <c r="B15" s="70"/>
      <c r="C15" s="70"/>
      <c r="D15" s="70"/>
      <c r="E15" s="70"/>
    </row>
    <row r="16" spans="1:5" x14ac:dyDescent="0.25">
      <c r="A16" s="74" t="s">
        <v>16</v>
      </c>
      <c r="B16" s="77"/>
      <c r="C16" s="77"/>
      <c r="D16" s="77"/>
      <c r="E16" s="77"/>
    </row>
    <row r="17" spans="1:7" ht="29.25" customHeight="1" x14ac:dyDescent="0.25">
      <c r="A17" s="70" t="s">
        <v>17</v>
      </c>
      <c r="B17" s="70"/>
      <c r="C17" s="70"/>
      <c r="D17" s="70"/>
      <c r="E17" s="70"/>
    </row>
    <row r="18" spans="1:7" ht="60.75" customHeight="1" x14ac:dyDescent="0.25">
      <c r="A18" s="70" t="s">
        <v>34</v>
      </c>
      <c r="B18" s="70"/>
      <c r="C18" s="70"/>
      <c r="D18" s="70"/>
      <c r="E18" s="70"/>
    </row>
    <row r="19" spans="1:7" ht="31.5" customHeight="1" x14ac:dyDescent="0.25">
      <c r="A19" s="68" t="s">
        <v>26</v>
      </c>
      <c r="B19" s="68"/>
      <c r="C19" s="68"/>
      <c r="D19" s="68"/>
      <c r="E19" s="68"/>
    </row>
    <row r="20" spans="1:7" x14ac:dyDescent="0.25">
      <c r="A20" s="68"/>
      <c r="B20" s="68"/>
      <c r="C20" s="68"/>
      <c r="D20" s="68"/>
      <c r="E20" s="68"/>
      <c r="F20" s="2">
        <v>1261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5" t="s">
        <v>47</v>
      </c>
      <c r="B22" s="10" t="s">
        <v>35</v>
      </c>
      <c r="C22" s="3" t="s">
        <v>4</v>
      </c>
      <c r="D22" s="3">
        <f>12.39</f>
        <v>12.39</v>
      </c>
      <c r="E22" s="9">
        <f>D22*F20*G20</f>
        <v>46871.37</v>
      </c>
    </row>
    <row r="23" spans="1:7" ht="55.2" x14ac:dyDescent="0.25">
      <c r="A23" s="8" t="s">
        <v>53</v>
      </c>
      <c r="B23" s="37" t="s">
        <v>54</v>
      </c>
      <c r="C23" s="3" t="s">
        <v>4</v>
      </c>
      <c r="D23" s="3"/>
      <c r="E23" s="9">
        <v>259.92</v>
      </c>
    </row>
    <row r="24" spans="1:7" x14ac:dyDescent="0.25">
      <c r="A24" s="8" t="s">
        <v>38</v>
      </c>
      <c r="B24" s="10" t="s">
        <v>24</v>
      </c>
      <c r="C24" s="3" t="s">
        <v>4</v>
      </c>
      <c r="D24" s="3">
        <v>3.3</v>
      </c>
      <c r="E24" s="9">
        <f>D24*F20*G20</f>
        <v>12483.900000000001</v>
      </c>
    </row>
    <row r="25" spans="1:7" x14ac:dyDescent="0.25">
      <c r="A25" s="26" t="s">
        <v>27</v>
      </c>
      <c r="B25" s="10" t="s">
        <v>28</v>
      </c>
      <c r="C25" s="3" t="s">
        <v>29</v>
      </c>
      <c r="D25" s="3"/>
      <c r="E25" s="9">
        <v>571.28</v>
      </c>
    </row>
    <row r="26" spans="1:7" x14ac:dyDescent="0.25">
      <c r="A26" s="11" t="s">
        <v>50</v>
      </c>
      <c r="B26" s="24" t="s">
        <v>40</v>
      </c>
      <c r="C26" s="27" t="s">
        <v>29</v>
      </c>
      <c r="D26" s="24">
        <v>6</v>
      </c>
      <c r="E26" s="9">
        <f>D26*197.1</f>
        <v>1182.5999999999999</v>
      </c>
    </row>
    <row r="27" spans="1:7" x14ac:dyDescent="0.25">
      <c r="A27" s="22" t="s">
        <v>51</v>
      </c>
      <c r="B27" s="24" t="s">
        <v>40</v>
      </c>
      <c r="C27" s="27" t="s">
        <v>29</v>
      </c>
      <c r="D27" s="28">
        <v>6</v>
      </c>
      <c r="E27" s="9">
        <f>D27*197.1</f>
        <v>1182.5999999999999</v>
      </c>
    </row>
    <row r="28" spans="1:7" x14ac:dyDescent="0.25">
      <c r="A28" s="23" t="s">
        <v>52</v>
      </c>
      <c r="B28" s="24" t="s">
        <v>40</v>
      </c>
      <c r="C28" s="27" t="s">
        <v>29</v>
      </c>
      <c r="D28" s="24">
        <v>1</v>
      </c>
      <c r="E28" s="9">
        <f>D28*197.1</f>
        <v>197.1</v>
      </c>
    </row>
    <row r="29" spans="1:7" s="16" customFormat="1" x14ac:dyDescent="0.25">
      <c r="A29" s="12" t="s">
        <v>30</v>
      </c>
      <c r="B29" s="13"/>
      <c r="C29" s="14"/>
      <c r="D29" s="14"/>
      <c r="E29" s="15">
        <f>SUM(E22:E28)</f>
        <v>62748.77</v>
      </c>
    </row>
    <row r="31" spans="1:7" ht="28.5" customHeight="1" x14ac:dyDescent="0.25">
      <c r="A31" s="69" t="s">
        <v>55</v>
      </c>
      <c r="B31" s="69"/>
      <c r="C31" s="69"/>
      <c r="D31" s="69"/>
      <c r="E31" s="69"/>
    </row>
    <row r="32" spans="1:7" ht="28.5" customHeight="1" x14ac:dyDescent="0.25">
      <c r="A32" s="70" t="s">
        <v>21</v>
      </c>
      <c r="B32" s="70"/>
      <c r="C32" s="70"/>
      <c r="D32" s="70"/>
      <c r="E32" s="70"/>
    </row>
    <row r="33" spans="1:5" x14ac:dyDescent="0.25">
      <c r="A33" s="70" t="s">
        <v>20</v>
      </c>
      <c r="B33" s="70"/>
      <c r="C33" s="70"/>
      <c r="D33" s="70"/>
      <c r="E33" s="70"/>
    </row>
    <row r="34" spans="1:5" ht="28.5" customHeight="1" x14ac:dyDescent="0.25">
      <c r="A34" s="70" t="s">
        <v>31</v>
      </c>
      <c r="B34" s="70"/>
      <c r="C34" s="70"/>
      <c r="D34" s="70"/>
      <c r="E34" s="70"/>
    </row>
    <row r="35" spans="1:5" x14ac:dyDescent="0.25">
      <c r="A35" s="70" t="s">
        <v>18</v>
      </c>
      <c r="B35" s="70"/>
      <c r="C35" s="70"/>
      <c r="D35" s="70"/>
      <c r="E35" s="70"/>
    </row>
    <row r="36" spans="1:5" x14ac:dyDescent="0.25">
      <c r="A36" s="71" t="s">
        <v>5</v>
      </c>
      <c r="B36" s="71"/>
      <c r="C36" s="71"/>
      <c r="D36" s="71"/>
      <c r="E36" s="71"/>
    </row>
    <row r="37" spans="1:5" x14ac:dyDescent="0.25">
      <c r="A37" s="70" t="s">
        <v>18</v>
      </c>
      <c r="B37" s="70"/>
      <c r="C37" s="70"/>
      <c r="D37" s="70"/>
      <c r="E37" s="70"/>
    </row>
    <row r="38" spans="1:5" x14ac:dyDescent="0.25">
      <c r="A38" s="72" t="s">
        <v>32</v>
      </c>
      <c r="B38" s="72"/>
      <c r="C38" s="72"/>
      <c r="D38" s="72"/>
      <c r="E38" s="6"/>
    </row>
    <row r="39" spans="1:5" x14ac:dyDescent="0.25">
      <c r="B39" s="67" t="s">
        <v>19</v>
      </c>
      <c r="C39" s="67"/>
      <c r="D39" s="67"/>
      <c r="E39" s="7" t="s">
        <v>6</v>
      </c>
    </row>
    <row r="40" spans="1:5" x14ac:dyDescent="0.25">
      <c r="A40" s="30"/>
      <c r="B40" s="30"/>
      <c r="C40" s="30"/>
      <c r="D40" s="30"/>
      <c r="E40" s="30"/>
    </row>
    <row r="41" spans="1:5" x14ac:dyDescent="0.25">
      <c r="A41" s="73" t="s">
        <v>45</v>
      </c>
      <c r="B41" s="73"/>
      <c r="C41" s="73"/>
      <c r="D41" s="73"/>
      <c r="E41" s="73"/>
    </row>
    <row r="42" spans="1:5" x14ac:dyDescent="0.25">
      <c r="B42" s="67" t="s">
        <v>19</v>
      </c>
      <c r="C42" s="67"/>
      <c r="D42" s="67"/>
      <c r="E42" s="7" t="s">
        <v>6</v>
      </c>
    </row>
    <row r="44" spans="1:5" x14ac:dyDescent="0.25">
      <c r="A44" s="2" t="s">
        <v>43</v>
      </c>
    </row>
    <row r="45" spans="1:5" x14ac:dyDescent="0.25">
      <c r="A45" s="16" t="s">
        <v>33</v>
      </c>
    </row>
    <row r="46" spans="1:5" x14ac:dyDescent="0.25">
      <c r="A46" s="2" t="s">
        <v>41</v>
      </c>
      <c r="B46" s="18">
        <v>-23403.67</v>
      </c>
    </row>
    <row r="47" spans="1:5" ht="23.4" customHeight="1" x14ac:dyDescent="0.25">
      <c r="A47" s="29" t="s">
        <v>56</v>
      </c>
      <c r="B47" s="19"/>
    </row>
    <row r="48" spans="1:5" x14ac:dyDescent="0.25">
      <c r="A48" s="2" t="s">
        <v>36</v>
      </c>
      <c r="B48" s="19">
        <v>75256.36</v>
      </c>
    </row>
    <row r="49" spans="1:2" x14ac:dyDescent="0.25">
      <c r="A49" s="2" t="s">
        <v>57</v>
      </c>
      <c r="B49" s="19">
        <f>350*3</f>
        <v>1050</v>
      </c>
    </row>
    <row r="50" spans="1:2" x14ac:dyDescent="0.25">
      <c r="A50" s="2" t="s">
        <v>46</v>
      </c>
      <c r="B50" s="32">
        <f>2*100</f>
        <v>200</v>
      </c>
    </row>
    <row r="51" spans="1:2" ht="15.6" customHeight="1" x14ac:dyDescent="0.25">
      <c r="A51" s="2" t="s">
        <v>37</v>
      </c>
      <c r="B51" s="20">
        <f>E29</f>
        <v>62748.77</v>
      </c>
    </row>
    <row r="52" spans="1:2" x14ac:dyDescent="0.25">
      <c r="A52" s="17" t="s">
        <v>39</v>
      </c>
      <c r="B52" s="21">
        <f>B46+B48+B49+B50-B51</f>
        <v>-9646.0799999999945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E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19" zoomScaleNormal="100" zoomScaleSheetLayoutView="100" workbookViewId="0">
      <selection activeCell="B50" sqref="B50"/>
    </sheetView>
  </sheetViews>
  <sheetFormatPr defaultColWidth="9.109375" defaultRowHeight="13.8" x14ac:dyDescent="0.25"/>
  <cols>
    <col min="1" max="1" width="34.33203125" style="2" customWidth="1"/>
    <col min="2" max="2" width="20.33203125" style="2" customWidth="1"/>
    <col min="3" max="3" width="13" style="2" customWidth="1"/>
    <col min="4" max="4" width="16.109375" style="2" customWidth="1"/>
    <col min="5" max="5" width="13" style="2" customWidth="1"/>
    <col min="6" max="7" width="9.109375" style="2"/>
    <col min="8" max="8" width="13" style="2" customWidth="1"/>
    <col min="9" max="16384" width="9.109375" style="2"/>
  </cols>
  <sheetData>
    <row r="1" spans="1:5" ht="15.6" x14ac:dyDescent="0.25">
      <c r="A1" s="78" t="s">
        <v>11</v>
      </c>
      <c r="B1" s="78"/>
      <c r="C1" s="78"/>
      <c r="D1" s="78"/>
      <c r="E1" s="78"/>
    </row>
    <row r="2" spans="1:5" ht="31.5" customHeight="1" x14ac:dyDescent="0.3">
      <c r="A2" s="79" t="s">
        <v>12</v>
      </c>
      <c r="B2" s="80"/>
      <c r="C2" s="80"/>
      <c r="D2" s="80"/>
      <c r="E2" s="80"/>
    </row>
    <row r="3" spans="1:5" ht="15.6" x14ac:dyDescent="0.3">
      <c r="A3" s="79" t="s">
        <v>60</v>
      </c>
      <c r="B3" s="79"/>
      <c r="C3" s="79"/>
      <c r="D3" s="79"/>
      <c r="E3" s="79"/>
    </row>
    <row r="4" spans="1:5" s="1" customFormat="1" ht="15.6" x14ac:dyDescent="0.3">
      <c r="A4" s="5" t="s">
        <v>13</v>
      </c>
      <c r="B4" s="33"/>
      <c r="C4" s="33"/>
      <c r="D4" s="81" t="s">
        <v>61</v>
      </c>
      <c r="E4" s="81"/>
    </row>
    <row r="5" spans="1:5" x14ac:dyDescent="0.25">
      <c r="A5" s="36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2" t="s">
        <v>25</v>
      </c>
      <c r="B7" s="72"/>
      <c r="C7" s="72"/>
      <c r="D7" s="72"/>
      <c r="E7" s="72"/>
    </row>
    <row r="8" spans="1:5" x14ac:dyDescent="0.25">
      <c r="A8" s="74" t="s">
        <v>1</v>
      </c>
      <c r="B8" s="74"/>
      <c r="C8" s="74"/>
      <c r="D8" s="74"/>
      <c r="E8" s="74"/>
    </row>
    <row r="9" spans="1:5" ht="13.95" customHeight="1" x14ac:dyDescent="0.25">
      <c r="A9" s="69" t="s">
        <v>42</v>
      </c>
      <c r="B9" s="69"/>
      <c r="C9" s="69"/>
      <c r="D9" s="69"/>
      <c r="E9" s="69"/>
    </row>
    <row r="10" spans="1:5" ht="24.75" customHeight="1" x14ac:dyDescent="0.25">
      <c r="A10" s="75" t="s">
        <v>14</v>
      </c>
      <c r="B10" s="76"/>
      <c r="C10" s="76"/>
      <c r="D10" s="76"/>
      <c r="E10" s="76"/>
    </row>
    <row r="11" spans="1:5" ht="29.25" customHeight="1" x14ac:dyDescent="0.25">
      <c r="A11" s="69" t="s">
        <v>44</v>
      </c>
      <c r="B11" s="69"/>
      <c r="C11" s="69"/>
      <c r="D11" s="69"/>
      <c r="E11" s="69"/>
    </row>
    <row r="12" spans="1:5" x14ac:dyDescent="0.25">
      <c r="A12" s="74" t="s">
        <v>15</v>
      </c>
      <c r="B12" s="77"/>
      <c r="C12" s="77"/>
      <c r="D12" s="77"/>
      <c r="E12" s="77"/>
    </row>
    <row r="13" spans="1:5" x14ac:dyDescent="0.25">
      <c r="A13" s="70" t="s">
        <v>22</v>
      </c>
      <c r="B13" s="70"/>
      <c r="C13" s="70"/>
      <c r="D13" s="70"/>
      <c r="E13" s="70"/>
    </row>
    <row r="14" spans="1:5" x14ac:dyDescent="0.25">
      <c r="A14" s="74" t="s">
        <v>2</v>
      </c>
      <c r="B14" s="77"/>
      <c r="C14" s="77"/>
      <c r="D14" s="77"/>
      <c r="E14" s="77"/>
    </row>
    <row r="15" spans="1:5" x14ac:dyDescent="0.25">
      <c r="A15" s="70" t="s">
        <v>23</v>
      </c>
      <c r="B15" s="70"/>
      <c r="C15" s="70"/>
      <c r="D15" s="70"/>
      <c r="E15" s="70"/>
    </row>
    <row r="16" spans="1:5" x14ac:dyDescent="0.25">
      <c r="A16" s="74" t="s">
        <v>16</v>
      </c>
      <c r="B16" s="77"/>
      <c r="C16" s="77"/>
      <c r="D16" s="77"/>
      <c r="E16" s="77"/>
    </row>
    <row r="17" spans="1:7" ht="29.25" customHeight="1" x14ac:dyDescent="0.25">
      <c r="A17" s="70" t="s">
        <v>17</v>
      </c>
      <c r="B17" s="70"/>
      <c r="C17" s="70"/>
      <c r="D17" s="70"/>
      <c r="E17" s="70"/>
    </row>
    <row r="18" spans="1:7" ht="60.75" customHeight="1" x14ac:dyDescent="0.25">
      <c r="A18" s="70" t="s">
        <v>34</v>
      </c>
      <c r="B18" s="70"/>
      <c r="C18" s="70"/>
      <c r="D18" s="70"/>
      <c r="E18" s="70"/>
    </row>
    <row r="19" spans="1:7" ht="31.5" customHeight="1" x14ac:dyDescent="0.25">
      <c r="A19" s="68" t="s">
        <v>26</v>
      </c>
      <c r="B19" s="68"/>
      <c r="C19" s="68"/>
      <c r="D19" s="68"/>
      <c r="E19" s="68"/>
    </row>
    <row r="20" spans="1:7" x14ac:dyDescent="0.25">
      <c r="A20" s="68"/>
      <c r="B20" s="68"/>
      <c r="C20" s="68"/>
      <c r="D20" s="68"/>
      <c r="E20" s="68"/>
      <c r="F20" s="2">
        <v>1261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5" t="s">
        <v>47</v>
      </c>
      <c r="B22" s="10" t="s">
        <v>35</v>
      </c>
      <c r="C22" s="3" t="s">
        <v>4</v>
      </c>
      <c r="D22" s="3">
        <f>12.39</f>
        <v>12.39</v>
      </c>
      <c r="E22" s="9">
        <f>D22*F20*G20</f>
        <v>46871.37</v>
      </c>
    </row>
    <row r="23" spans="1:7" ht="69" x14ac:dyDescent="0.25">
      <c r="A23" s="8" t="s">
        <v>58</v>
      </c>
      <c r="B23" s="10" t="s">
        <v>59</v>
      </c>
      <c r="C23" s="3" t="s">
        <v>4</v>
      </c>
      <c r="D23" s="3"/>
      <c r="E23" s="9">
        <f>1237.2*3</f>
        <v>3711.6000000000004</v>
      </c>
    </row>
    <row r="24" spans="1:7" x14ac:dyDescent="0.25">
      <c r="A24" s="8" t="s">
        <v>38</v>
      </c>
      <c r="B24" s="10" t="s">
        <v>24</v>
      </c>
      <c r="C24" s="3" t="s">
        <v>4</v>
      </c>
      <c r="D24" s="3">
        <v>3.3</v>
      </c>
      <c r="E24" s="9">
        <f>D24*F20*G20</f>
        <v>12483.900000000001</v>
      </c>
    </row>
    <row r="25" spans="1:7" x14ac:dyDescent="0.25">
      <c r="A25" s="26" t="s">
        <v>27</v>
      </c>
      <c r="B25" s="10" t="s">
        <v>59</v>
      </c>
      <c r="C25" s="3" t="s">
        <v>29</v>
      </c>
      <c r="D25" s="3"/>
      <c r="E25" s="9">
        <v>66.540000000000006</v>
      </c>
    </row>
    <row r="26" spans="1:7" s="16" customFormat="1" x14ac:dyDescent="0.25">
      <c r="A26" s="12" t="s">
        <v>30</v>
      </c>
      <c r="B26" s="13"/>
      <c r="C26" s="14"/>
      <c r="D26" s="14"/>
      <c r="E26" s="15">
        <f>SUM(E22:E25)</f>
        <v>63133.41</v>
      </c>
    </row>
    <row r="28" spans="1:7" ht="28.5" customHeight="1" x14ac:dyDescent="0.25">
      <c r="A28" s="69" t="s">
        <v>62</v>
      </c>
      <c r="B28" s="69"/>
      <c r="C28" s="69"/>
      <c r="D28" s="69"/>
      <c r="E28" s="69"/>
    </row>
    <row r="29" spans="1:7" ht="28.5" customHeight="1" x14ac:dyDescent="0.25">
      <c r="A29" s="70" t="s">
        <v>21</v>
      </c>
      <c r="B29" s="70"/>
      <c r="C29" s="70"/>
      <c r="D29" s="70"/>
      <c r="E29" s="70"/>
    </row>
    <row r="30" spans="1:7" x14ac:dyDescent="0.25">
      <c r="A30" s="70" t="s">
        <v>20</v>
      </c>
      <c r="B30" s="70"/>
      <c r="C30" s="70"/>
      <c r="D30" s="70"/>
      <c r="E30" s="70"/>
    </row>
    <row r="31" spans="1:7" ht="28.5" customHeight="1" x14ac:dyDescent="0.25">
      <c r="A31" s="70" t="s">
        <v>31</v>
      </c>
      <c r="B31" s="70"/>
      <c r="C31" s="70"/>
      <c r="D31" s="70"/>
      <c r="E31" s="70"/>
    </row>
    <row r="32" spans="1:7" x14ac:dyDescent="0.25">
      <c r="A32" s="70" t="s">
        <v>18</v>
      </c>
      <c r="B32" s="70"/>
      <c r="C32" s="70"/>
      <c r="D32" s="70"/>
      <c r="E32" s="70"/>
    </row>
    <row r="33" spans="1:5" x14ac:dyDescent="0.25">
      <c r="A33" s="71" t="s">
        <v>5</v>
      </c>
      <c r="B33" s="71"/>
      <c r="C33" s="71"/>
      <c r="D33" s="71"/>
      <c r="E33" s="71"/>
    </row>
    <row r="34" spans="1:5" x14ac:dyDescent="0.25">
      <c r="A34" s="70" t="s">
        <v>18</v>
      </c>
      <c r="B34" s="70"/>
      <c r="C34" s="70"/>
      <c r="D34" s="70"/>
      <c r="E34" s="70"/>
    </row>
    <row r="35" spans="1:5" x14ac:dyDescent="0.25">
      <c r="A35" s="72" t="s">
        <v>32</v>
      </c>
      <c r="B35" s="72"/>
      <c r="C35" s="72"/>
      <c r="D35" s="72"/>
      <c r="E35" s="6"/>
    </row>
    <row r="36" spans="1:5" x14ac:dyDescent="0.25">
      <c r="B36" s="67" t="s">
        <v>19</v>
      </c>
      <c r="C36" s="67"/>
      <c r="D36" s="67"/>
      <c r="E36" s="7" t="s">
        <v>6</v>
      </c>
    </row>
    <row r="37" spans="1:5" x14ac:dyDescent="0.25">
      <c r="A37" s="35"/>
      <c r="B37" s="35"/>
      <c r="C37" s="35"/>
      <c r="D37" s="35"/>
      <c r="E37" s="35"/>
    </row>
    <row r="38" spans="1:5" x14ac:dyDescent="0.25">
      <c r="A38" s="73" t="s">
        <v>45</v>
      </c>
      <c r="B38" s="73"/>
      <c r="C38" s="73"/>
      <c r="D38" s="73"/>
      <c r="E38" s="73"/>
    </row>
    <row r="39" spans="1:5" x14ac:dyDescent="0.25">
      <c r="B39" s="67" t="s">
        <v>19</v>
      </c>
      <c r="C39" s="67"/>
      <c r="D39" s="67"/>
      <c r="E39" s="7" t="s">
        <v>6</v>
      </c>
    </row>
    <row r="41" spans="1:5" x14ac:dyDescent="0.25">
      <c r="A41" s="2" t="s">
        <v>43</v>
      </c>
    </row>
    <row r="42" spans="1:5" x14ac:dyDescent="0.25">
      <c r="A42" s="16" t="s">
        <v>33</v>
      </c>
    </row>
    <row r="43" spans="1:5" x14ac:dyDescent="0.25">
      <c r="A43" s="2" t="s">
        <v>41</v>
      </c>
      <c r="B43" s="18">
        <f>'1кв'!B52</f>
        <v>-9646.0799999999945</v>
      </c>
    </row>
    <row r="44" spans="1:5" ht="23.4" customHeight="1" x14ac:dyDescent="0.25">
      <c r="A44" s="34" t="s">
        <v>63</v>
      </c>
      <c r="B44" s="19"/>
    </row>
    <row r="45" spans="1:5" x14ac:dyDescent="0.25">
      <c r="A45" s="2" t="s">
        <v>36</v>
      </c>
      <c r="B45" s="19">
        <v>69904.3</v>
      </c>
    </row>
    <row r="46" spans="1:5" x14ac:dyDescent="0.25">
      <c r="A46" s="2" t="s">
        <v>57</v>
      </c>
      <c r="B46" s="19">
        <f>350*3</f>
        <v>1050</v>
      </c>
    </row>
    <row r="47" spans="1:5" x14ac:dyDescent="0.25">
      <c r="A47" s="2" t="s">
        <v>46</v>
      </c>
      <c r="B47" s="32">
        <f>3*100</f>
        <v>300</v>
      </c>
    </row>
    <row r="48" spans="1:5" ht="15.6" customHeight="1" x14ac:dyDescent="0.25">
      <c r="A48" s="2" t="s">
        <v>37</v>
      </c>
      <c r="B48" s="20">
        <f>E26</f>
        <v>63133.41</v>
      </c>
    </row>
    <row r="49" spans="1:2" x14ac:dyDescent="0.25">
      <c r="A49" s="17" t="s">
        <v>39</v>
      </c>
      <c r="B49" s="21">
        <f>B43+B45+B46+B47-B48</f>
        <v>-1525.1899999999951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22" zoomScaleNormal="100" zoomScaleSheetLayoutView="100" workbookViewId="0">
      <selection activeCell="A28" sqref="A28"/>
    </sheetView>
  </sheetViews>
  <sheetFormatPr defaultColWidth="9.109375" defaultRowHeight="13.8" x14ac:dyDescent="0.25"/>
  <cols>
    <col min="1" max="1" width="34.33203125" style="2" customWidth="1"/>
    <col min="2" max="2" width="20.33203125" style="2" customWidth="1"/>
    <col min="3" max="3" width="13" style="2" customWidth="1"/>
    <col min="4" max="4" width="16.109375" style="2" customWidth="1"/>
    <col min="5" max="5" width="13" style="2" customWidth="1"/>
    <col min="6" max="7" width="9.109375" style="2"/>
    <col min="8" max="8" width="13" style="2" customWidth="1"/>
    <col min="9" max="16384" width="9.109375" style="2"/>
  </cols>
  <sheetData>
    <row r="1" spans="1:5" ht="15.6" x14ac:dyDescent="0.25">
      <c r="A1" s="78" t="s">
        <v>11</v>
      </c>
      <c r="B1" s="78"/>
      <c r="C1" s="78"/>
      <c r="D1" s="78"/>
      <c r="E1" s="78"/>
    </row>
    <row r="2" spans="1:5" ht="31.5" customHeight="1" x14ac:dyDescent="0.3">
      <c r="A2" s="79" t="s">
        <v>12</v>
      </c>
      <c r="B2" s="80"/>
      <c r="C2" s="80"/>
      <c r="D2" s="80"/>
      <c r="E2" s="80"/>
    </row>
    <row r="3" spans="1:5" ht="15.6" x14ac:dyDescent="0.3">
      <c r="A3" s="79" t="s">
        <v>64</v>
      </c>
      <c r="B3" s="79"/>
      <c r="C3" s="79"/>
      <c r="D3" s="79"/>
      <c r="E3" s="79"/>
    </row>
    <row r="4" spans="1:5" s="1" customFormat="1" ht="15.6" x14ac:dyDescent="0.3">
      <c r="A4" s="5" t="s">
        <v>13</v>
      </c>
      <c r="B4" s="33"/>
      <c r="C4" s="33"/>
      <c r="D4" s="81" t="s">
        <v>65</v>
      </c>
      <c r="E4" s="81"/>
    </row>
    <row r="5" spans="1:5" x14ac:dyDescent="0.25">
      <c r="A5" s="40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2" t="s">
        <v>25</v>
      </c>
      <c r="B7" s="72"/>
      <c r="C7" s="72"/>
      <c r="D7" s="72"/>
      <c r="E7" s="72"/>
    </row>
    <row r="8" spans="1:5" x14ac:dyDescent="0.25">
      <c r="A8" s="74" t="s">
        <v>1</v>
      </c>
      <c r="B8" s="74"/>
      <c r="C8" s="74"/>
      <c r="D8" s="74"/>
      <c r="E8" s="74"/>
    </row>
    <row r="9" spans="1:5" ht="13.95" customHeight="1" x14ac:dyDescent="0.25">
      <c r="A9" s="69" t="s">
        <v>42</v>
      </c>
      <c r="B9" s="69"/>
      <c r="C9" s="69"/>
      <c r="D9" s="69"/>
      <c r="E9" s="69"/>
    </row>
    <row r="10" spans="1:5" ht="24.75" customHeight="1" x14ac:dyDescent="0.25">
      <c r="A10" s="75" t="s">
        <v>14</v>
      </c>
      <c r="B10" s="76"/>
      <c r="C10" s="76"/>
      <c r="D10" s="76"/>
      <c r="E10" s="76"/>
    </row>
    <row r="11" spans="1:5" ht="29.25" customHeight="1" x14ac:dyDescent="0.25">
      <c r="A11" s="69" t="s">
        <v>44</v>
      </c>
      <c r="B11" s="69"/>
      <c r="C11" s="69"/>
      <c r="D11" s="69"/>
      <c r="E11" s="69"/>
    </row>
    <row r="12" spans="1:5" x14ac:dyDescent="0.25">
      <c r="A12" s="74" t="s">
        <v>15</v>
      </c>
      <c r="B12" s="77"/>
      <c r="C12" s="77"/>
      <c r="D12" s="77"/>
      <c r="E12" s="77"/>
    </row>
    <row r="13" spans="1:5" x14ac:dyDescent="0.25">
      <c r="A13" s="70" t="s">
        <v>22</v>
      </c>
      <c r="B13" s="70"/>
      <c r="C13" s="70"/>
      <c r="D13" s="70"/>
      <c r="E13" s="70"/>
    </row>
    <row r="14" spans="1:5" x14ac:dyDescent="0.25">
      <c r="A14" s="74" t="s">
        <v>2</v>
      </c>
      <c r="B14" s="77"/>
      <c r="C14" s="77"/>
      <c r="D14" s="77"/>
      <c r="E14" s="77"/>
    </row>
    <row r="15" spans="1:5" x14ac:dyDescent="0.25">
      <c r="A15" s="70" t="s">
        <v>23</v>
      </c>
      <c r="B15" s="70"/>
      <c r="C15" s="70"/>
      <c r="D15" s="70"/>
      <c r="E15" s="70"/>
    </row>
    <row r="16" spans="1:5" x14ac:dyDescent="0.25">
      <c r="A16" s="74" t="s">
        <v>16</v>
      </c>
      <c r="B16" s="77"/>
      <c r="C16" s="77"/>
      <c r="D16" s="77"/>
      <c r="E16" s="77"/>
    </row>
    <row r="17" spans="1:7" ht="29.25" customHeight="1" x14ac:dyDescent="0.25">
      <c r="A17" s="70" t="s">
        <v>17</v>
      </c>
      <c r="B17" s="70"/>
      <c r="C17" s="70"/>
      <c r="D17" s="70"/>
      <c r="E17" s="70"/>
    </row>
    <row r="18" spans="1:7" ht="60.75" customHeight="1" x14ac:dyDescent="0.25">
      <c r="A18" s="70" t="s">
        <v>34</v>
      </c>
      <c r="B18" s="70"/>
      <c r="C18" s="70"/>
      <c r="D18" s="70"/>
      <c r="E18" s="70"/>
    </row>
    <row r="19" spans="1:7" ht="31.5" customHeight="1" x14ac:dyDescent="0.25">
      <c r="A19" s="68" t="s">
        <v>26</v>
      </c>
      <c r="B19" s="68"/>
      <c r="C19" s="68"/>
      <c r="D19" s="68"/>
      <c r="E19" s="68"/>
    </row>
    <row r="20" spans="1:7" x14ac:dyDescent="0.25">
      <c r="A20" s="68"/>
      <c r="B20" s="68"/>
      <c r="C20" s="68"/>
      <c r="D20" s="68"/>
      <c r="E20" s="68"/>
      <c r="F20" s="2">
        <v>1261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5" t="s">
        <v>47</v>
      </c>
      <c r="B22" s="10" t="s">
        <v>35</v>
      </c>
      <c r="C22" s="3" t="s">
        <v>4</v>
      </c>
      <c r="D22" s="3">
        <v>13.1</v>
      </c>
      <c r="E22" s="9">
        <f>D22*F20*G20</f>
        <v>49557.299999999996</v>
      </c>
    </row>
    <row r="23" spans="1:7" ht="69" x14ac:dyDescent="0.25">
      <c r="A23" s="8" t="s">
        <v>58</v>
      </c>
      <c r="B23" s="10" t="s">
        <v>66</v>
      </c>
      <c r="C23" s="3" t="s">
        <v>4</v>
      </c>
      <c r="D23" s="3"/>
      <c r="E23" s="9">
        <f>1237.2*3</f>
        <v>3711.6000000000004</v>
      </c>
    </row>
    <row r="24" spans="1:7" x14ac:dyDescent="0.25">
      <c r="A24" s="8" t="s">
        <v>38</v>
      </c>
      <c r="B24" s="10" t="s">
        <v>24</v>
      </c>
      <c r="C24" s="3" t="s">
        <v>4</v>
      </c>
      <c r="D24" s="3">
        <v>3.43</v>
      </c>
      <c r="E24" s="9">
        <f>D24*F20*G20</f>
        <v>12975.690000000002</v>
      </c>
    </row>
    <row r="25" spans="1:7" x14ac:dyDescent="0.25">
      <c r="A25" s="26" t="s">
        <v>27</v>
      </c>
      <c r="B25" s="10" t="s">
        <v>66</v>
      </c>
      <c r="C25" s="3" t="s">
        <v>29</v>
      </c>
      <c r="D25" s="3"/>
      <c r="E25" s="9">
        <v>250</v>
      </c>
    </row>
    <row r="26" spans="1:7" x14ac:dyDescent="0.25">
      <c r="A26" s="11" t="s">
        <v>67</v>
      </c>
      <c r="B26" s="24" t="s">
        <v>69</v>
      </c>
      <c r="C26" s="3" t="s">
        <v>29</v>
      </c>
      <c r="D26" s="3"/>
      <c r="E26" s="9">
        <v>7367.75</v>
      </c>
    </row>
    <row r="27" spans="1:7" ht="27.6" x14ac:dyDescent="0.25">
      <c r="A27" s="42" t="s">
        <v>68</v>
      </c>
      <c r="B27" s="24" t="s">
        <v>69</v>
      </c>
      <c r="C27" s="3" t="s">
        <v>70</v>
      </c>
      <c r="D27" s="3">
        <v>2</v>
      </c>
      <c r="E27" s="9">
        <f>D27*206.95</f>
        <v>413.9</v>
      </c>
    </row>
    <row r="28" spans="1:7" x14ac:dyDescent="0.25">
      <c r="A28" s="43" t="s">
        <v>71</v>
      </c>
      <c r="B28" s="41" t="s">
        <v>72</v>
      </c>
      <c r="C28" s="3" t="s">
        <v>29</v>
      </c>
      <c r="D28" s="3"/>
      <c r="E28" s="9">
        <v>16289.8</v>
      </c>
    </row>
    <row r="29" spans="1:7" s="16" customFormat="1" x14ac:dyDescent="0.25">
      <c r="A29" s="12" t="s">
        <v>30</v>
      </c>
      <c r="B29" s="13"/>
      <c r="C29" s="14"/>
      <c r="D29" s="14"/>
      <c r="E29" s="15">
        <f>SUM(E22:E28)</f>
        <v>90566.04</v>
      </c>
    </row>
    <row r="31" spans="1:7" ht="28.5" customHeight="1" x14ac:dyDescent="0.25">
      <c r="A31" s="69" t="s">
        <v>73</v>
      </c>
      <c r="B31" s="69"/>
      <c r="C31" s="69"/>
      <c r="D31" s="69"/>
      <c r="E31" s="69"/>
    </row>
    <row r="32" spans="1:7" ht="28.5" customHeight="1" x14ac:dyDescent="0.25">
      <c r="A32" s="70" t="s">
        <v>21</v>
      </c>
      <c r="B32" s="70"/>
      <c r="C32" s="70"/>
      <c r="D32" s="70"/>
      <c r="E32" s="70"/>
    </row>
    <row r="33" spans="1:5" x14ac:dyDescent="0.25">
      <c r="A33" s="70" t="s">
        <v>20</v>
      </c>
      <c r="B33" s="70"/>
      <c r="C33" s="70"/>
      <c r="D33" s="70"/>
      <c r="E33" s="70"/>
    </row>
    <row r="34" spans="1:5" ht="28.5" customHeight="1" x14ac:dyDescent="0.25">
      <c r="A34" s="70" t="s">
        <v>31</v>
      </c>
      <c r="B34" s="70"/>
      <c r="C34" s="70"/>
      <c r="D34" s="70"/>
      <c r="E34" s="70"/>
    </row>
    <row r="35" spans="1:5" x14ac:dyDescent="0.25">
      <c r="A35" s="70" t="s">
        <v>18</v>
      </c>
      <c r="B35" s="70"/>
      <c r="C35" s="70"/>
      <c r="D35" s="70"/>
      <c r="E35" s="70"/>
    </row>
    <row r="36" spans="1:5" x14ac:dyDescent="0.25">
      <c r="A36" s="71" t="s">
        <v>5</v>
      </c>
      <c r="B36" s="71"/>
      <c r="C36" s="71"/>
      <c r="D36" s="71"/>
      <c r="E36" s="71"/>
    </row>
    <row r="37" spans="1:5" x14ac:dyDescent="0.25">
      <c r="A37" s="70" t="s">
        <v>18</v>
      </c>
      <c r="B37" s="70"/>
      <c r="C37" s="70"/>
      <c r="D37" s="70"/>
      <c r="E37" s="70"/>
    </row>
    <row r="38" spans="1:5" x14ac:dyDescent="0.25">
      <c r="A38" s="72" t="s">
        <v>32</v>
      </c>
      <c r="B38" s="72"/>
      <c r="C38" s="72"/>
      <c r="D38" s="72"/>
      <c r="E38" s="6"/>
    </row>
    <row r="39" spans="1:5" x14ac:dyDescent="0.25">
      <c r="B39" s="67" t="s">
        <v>19</v>
      </c>
      <c r="C39" s="67"/>
      <c r="D39" s="67"/>
      <c r="E39" s="7" t="s">
        <v>6</v>
      </c>
    </row>
    <row r="40" spans="1:5" x14ac:dyDescent="0.25">
      <c r="A40" s="39"/>
      <c r="B40" s="39"/>
      <c r="C40" s="39"/>
      <c r="D40" s="39"/>
      <c r="E40" s="39"/>
    </row>
    <row r="41" spans="1:5" x14ac:dyDescent="0.25">
      <c r="A41" s="73" t="s">
        <v>45</v>
      </c>
      <c r="B41" s="73"/>
      <c r="C41" s="73"/>
      <c r="D41" s="73"/>
      <c r="E41" s="73"/>
    </row>
    <row r="42" spans="1:5" x14ac:dyDescent="0.25">
      <c r="B42" s="67" t="s">
        <v>19</v>
      </c>
      <c r="C42" s="67"/>
      <c r="D42" s="67"/>
      <c r="E42" s="7" t="s">
        <v>6</v>
      </c>
    </row>
    <row r="44" spans="1:5" x14ac:dyDescent="0.25">
      <c r="A44" s="2" t="s">
        <v>43</v>
      </c>
    </row>
    <row r="45" spans="1:5" x14ac:dyDescent="0.25">
      <c r="A45" s="16" t="s">
        <v>33</v>
      </c>
    </row>
    <row r="46" spans="1:5" x14ac:dyDescent="0.25">
      <c r="A46" s="2" t="s">
        <v>41</v>
      </c>
      <c r="B46" s="18">
        <f>'2кв'!B49</f>
        <v>-1525.1899999999951</v>
      </c>
    </row>
    <row r="47" spans="1:5" ht="30" customHeight="1" x14ac:dyDescent="0.25">
      <c r="A47" s="38" t="s">
        <v>74</v>
      </c>
      <c r="B47" s="19"/>
    </row>
    <row r="48" spans="1:5" x14ac:dyDescent="0.25">
      <c r="A48" s="2" t="s">
        <v>36</v>
      </c>
      <c r="B48" s="19">
        <v>79394.23</v>
      </c>
    </row>
    <row r="49" spans="1:2" x14ac:dyDescent="0.25">
      <c r="A49" s="2" t="s">
        <v>57</v>
      </c>
      <c r="B49" s="19">
        <f>350*3</f>
        <v>1050</v>
      </c>
    </row>
    <row r="50" spans="1:2" x14ac:dyDescent="0.25">
      <c r="A50" s="2" t="s">
        <v>46</v>
      </c>
      <c r="B50" s="32">
        <f>3*100</f>
        <v>300</v>
      </c>
    </row>
    <row r="51" spans="1:2" ht="15.6" customHeight="1" x14ac:dyDescent="0.25">
      <c r="A51" s="2" t="s">
        <v>37</v>
      </c>
      <c r="B51" s="20">
        <f>E29</f>
        <v>90566.04</v>
      </c>
    </row>
    <row r="52" spans="1:2" x14ac:dyDescent="0.25">
      <c r="A52" s="17" t="s">
        <v>39</v>
      </c>
      <c r="B52" s="21">
        <f>B46+B48+B49+B50-B51</f>
        <v>-11346.999999999985</v>
      </c>
    </row>
  </sheetData>
  <mergeCells count="30"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E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37" zoomScaleNormal="100" zoomScaleSheetLayoutView="100" workbookViewId="0">
      <selection activeCell="D31" sqref="D31"/>
    </sheetView>
  </sheetViews>
  <sheetFormatPr defaultColWidth="9.109375" defaultRowHeight="13.8" x14ac:dyDescent="0.25"/>
  <cols>
    <col min="1" max="1" width="34.33203125" style="2" customWidth="1"/>
    <col min="2" max="2" width="20.33203125" style="2" customWidth="1"/>
    <col min="3" max="3" width="13" style="2" customWidth="1"/>
    <col min="4" max="4" width="14.88671875" style="2" customWidth="1"/>
    <col min="5" max="5" width="13" style="2" customWidth="1"/>
    <col min="6" max="7" width="9.109375" style="2"/>
    <col min="8" max="8" width="13" style="2" customWidth="1"/>
    <col min="9" max="16384" width="9.109375" style="2"/>
  </cols>
  <sheetData>
    <row r="1" spans="1:5" ht="15.6" x14ac:dyDescent="0.25">
      <c r="A1" s="78" t="s">
        <v>11</v>
      </c>
      <c r="B1" s="78"/>
      <c r="C1" s="78"/>
      <c r="D1" s="78"/>
      <c r="E1" s="78"/>
    </row>
    <row r="2" spans="1:5" ht="31.5" customHeight="1" x14ac:dyDescent="0.3">
      <c r="A2" s="79" t="s">
        <v>12</v>
      </c>
      <c r="B2" s="80"/>
      <c r="C2" s="80"/>
      <c r="D2" s="80"/>
      <c r="E2" s="80"/>
    </row>
    <row r="3" spans="1:5" x14ac:dyDescent="0.25">
      <c r="A3" s="82" t="s">
        <v>75</v>
      </c>
      <c r="B3" s="82"/>
      <c r="C3" s="82"/>
      <c r="D3" s="82"/>
      <c r="E3" s="82"/>
    </row>
    <row r="4" spans="1:5" s="1" customFormat="1" ht="15.6" x14ac:dyDescent="0.3">
      <c r="A4" s="47" t="s">
        <v>13</v>
      </c>
      <c r="B4" s="4"/>
      <c r="C4" s="4"/>
      <c r="D4" s="4"/>
      <c r="E4" s="47" t="s">
        <v>76</v>
      </c>
    </row>
    <row r="5" spans="1:5" x14ac:dyDescent="0.25">
      <c r="A5" s="46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2" t="s">
        <v>25</v>
      </c>
      <c r="B7" s="72"/>
      <c r="C7" s="72"/>
      <c r="D7" s="72"/>
      <c r="E7" s="72"/>
    </row>
    <row r="8" spans="1:5" x14ac:dyDescent="0.25">
      <c r="A8" s="74" t="s">
        <v>1</v>
      </c>
      <c r="B8" s="74"/>
      <c r="C8" s="74"/>
      <c r="D8" s="74"/>
      <c r="E8" s="74"/>
    </row>
    <row r="9" spans="1:5" ht="13.95" customHeight="1" x14ac:dyDescent="0.25">
      <c r="A9" s="69" t="s">
        <v>42</v>
      </c>
      <c r="B9" s="69"/>
      <c r="C9" s="69"/>
      <c r="D9" s="69"/>
      <c r="E9" s="69"/>
    </row>
    <row r="10" spans="1:5" ht="24.75" customHeight="1" x14ac:dyDescent="0.25">
      <c r="A10" s="75" t="s">
        <v>14</v>
      </c>
      <c r="B10" s="76"/>
      <c r="C10" s="76"/>
      <c r="D10" s="76"/>
      <c r="E10" s="76"/>
    </row>
    <row r="11" spans="1:5" ht="29.25" customHeight="1" x14ac:dyDescent="0.25">
      <c r="A11" s="69" t="s">
        <v>44</v>
      </c>
      <c r="B11" s="69"/>
      <c r="C11" s="69"/>
      <c r="D11" s="69"/>
      <c r="E11" s="69"/>
    </row>
    <row r="12" spans="1:5" x14ac:dyDescent="0.25">
      <c r="A12" s="74" t="s">
        <v>15</v>
      </c>
      <c r="B12" s="77"/>
      <c r="C12" s="77"/>
      <c r="D12" s="77"/>
      <c r="E12" s="77"/>
    </row>
    <row r="13" spans="1:5" x14ac:dyDescent="0.25">
      <c r="A13" s="70" t="s">
        <v>22</v>
      </c>
      <c r="B13" s="70"/>
      <c r="C13" s="70"/>
      <c r="D13" s="70"/>
      <c r="E13" s="70"/>
    </row>
    <row r="14" spans="1:5" x14ac:dyDescent="0.25">
      <c r="A14" s="74" t="s">
        <v>2</v>
      </c>
      <c r="B14" s="77"/>
      <c r="C14" s="77"/>
      <c r="D14" s="77"/>
      <c r="E14" s="77"/>
    </row>
    <row r="15" spans="1:5" x14ac:dyDescent="0.25">
      <c r="A15" s="70" t="s">
        <v>23</v>
      </c>
      <c r="B15" s="70"/>
      <c r="C15" s="70"/>
      <c r="D15" s="70"/>
      <c r="E15" s="70"/>
    </row>
    <row r="16" spans="1:5" x14ac:dyDescent="0.25">
      <c r="A16" s="74" t="s">
        <v>16</v>
      </c>
      <c r="B16" s="77"/>
      <c r="C16" s="77"/>
      <c r="D16" s="77"/>
      <c r="E16" s="77"/>
    </row>
    <row r="17" spans="1:7" ht="29.25" customHeight="1" x14ac:dyDescent="0.25">
      <c r="A17" s="70" t="s">
        <v>17</v>
      </c>
      <c r="B17" s="70"/>
      <c r="C17" s="70"/>
      <c r="D17" s="70"/>
      <c r="E17" s="70"/>
    </row>
    <row r="18" spans="1:7" ht="60.75" customHeight="1" x14ac:dyDescent="0.25">
      <c r="A18" s="70" t="s">
        <v>34</v>
      </c>
      <c r="B18" s="70"/>
      <c r="C18" s="70"/>
      <c r="D18" s="70"/>
      <c r="E18" s="70"/>
    </row>
    <row r="19" spans="1:7" ht="31.5" customHeight="1" x14ac:dyDescent="0.25">
      <c r="A19" s="68" t="s">
        <v>26</v>
      </c>
      <c r="B19" s="68"/>
      <c r="C19" s="68"/>
      <c r="D19" s="68"/>
      <c r="E19" s="68"/>
    </row>
    <row r="20" spans="1:7" x14ac:dyDescent="0.25">
      <c r="A20" s="68"/>
      <c r="B20" s="68"/>
      <c r="C20" s="68"/>
      <c r="D20" s="68"/>
      <c r="E20" s="68"/>
      <c r="F20" s="2">
        <v>1261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5" t="s">
        <v>47</v>
      </c>
      <c r="B22" s="10" t="s">
        <v>35</v>
      </c>
      <c r="C22" s="3" t="s">
        <v>4</v>
      </c>
      <c r="D22" s="3">
        <v>13.1</v>
      </c>
      <c r="E22" s="9">
        <f>D22*F20*G20</f>
        <v>49557.299999999996</v>
      </c>
    </row>
    <row r="23" spans="1:7" ht="69" x14ac:dyDescent="0.25">
      <c r="A23" s="8" t="s">
        <v>58</v>
      </c>
      <c r="B23" s="10" t="s">
        <v>77</v>
      </c>
      <c r="C23" s="3" t="s">
        <v>4</v>
      </c>
      <c r="D23" s="3"/>
      <c r="E23" s="9">
        <f>1237.2*3</f>
        <v>3711.6000000000004</v>
      </c>
    </row>
    <row r="24" spans="1:7" x14ac:dyDescent="0.25">
      <c r="A24" s="8" t="s">
        <v>38</v>
      </c>
      <c r="B24" s="10" t="s">
        <v>24</v>
      </c>
      <c r="C24" s="3" t="s">
        <v>4</v>
      </c>
      <c r="D24" s="3">
        <v>3.43</v>
      </c>
      <c r="E24" s="9">
        <f>D24*F20*G20</f>
        <v>12975.690000000002</v>
      </c>
    </row>
    <row r="25" spans="1:7" x14ac:dyDescent="0.25">
      <c r="A25" s="26" t="s">
        <v>27</v>
      </c>
      <c r="B25" s="10" t="s">
        <v>77</v>
      </c>
      <c r="C25" s="3" t="s">
        <v>29</v>
      </c>
      <c r="D25" s="3"/>
      <c r="E25" s="9">
        <v>813.29</v>
      </c>
    </row>
    <row r="26" spans="1:7" ht="27.6" x14ac:dyDescent="0.25">
      <c r="A26" s="11" t="s">
        <v>78</v>
      </c>
      <c r="B26" s="24" t="s">
        <v>83</v>
      </c>
      <c r="C26" s="3" t="s">
        <v>70</v>
      </c>
      <c r="D26" s="48">
        <v>8</v>
      </c>
      <c r="E26" s="9">
        <f>D26*206.95</f>
        <v>1655.6</v>
      </c>
    </row>
    <row r="27" spans="1:7" x14ac:dyDescent="0.25">
      <c r="A27" s="11" t="s">
        <v>79</v>
      </c>
      <c r="B27" s="24" t="s">
        <v>83</v>
      </c>
      <c r="C27" s="3" t="s">
        <v>29</v>
      </c>
      <c r="D27" s="48"/>
      <c r="E27" s="9">
        <v>16008.36</v>
      </c>
    </row>
    <row r="28" spans="1:7" ht="27.6" x14ac:dyDescent="0.25">
      <c r="A28" s="11" t="s">
        <v>80</v>
      </c>
      <c r="B28" s="24" t="s">
        <v>83</v>
      </c>
      <c r="C28" s="3" t="s">
        <v>29</v>
      </c>
      <c r="D28" s="48"/>
      <c r="E28" s="9">
        <v>7863.24</v>
      </c>
    </row>
    <row r="29" spans="1:7" x14ac:dyDescent="0.25">
      <c r="A29" s="11" t="s">
        <v>81</v>
      </c>
      <c r="B29" s="24" t="s">
        <v>84</v>
      </c>
      <c r="C29" s="3" t="s">
        <v>29</v>
      </c>
      <c r="D29" s="48"/>
      <c r="E29" s="9">
        <v>2626.58</v>
      </c>
    </row>
    <row r="30" spans="1:7" x14ac:dyDescent="0.25">
      <c r="A30" s="11" t="s">
        <v>82</v>
      </c>
      <c r="B30" s="24" t="s">
        <v>84</v>
      </c>
      <c r="C30" s="3" t="s">
        <v>70</v>
      </c>
      <c r="D30" s="48">
        <v>0.5</v>
      </c>
      <c r="E30" s="9">
        <f>D30*206.95</f>
        <v>103.47499999999999</v>
      </c>
    </row>
    <row r="31" spans="1:7" s="16" customFormat="1" x14ac:dyDescent="0.25">
      <c r="A31" s="12" t="s">
        <v>30</v>
      </c>
      <c r="B31" s="13"/>
      <c r="C31" s="14"/>
      <c r="D31" s="14"/>
      <c r="E31" s="15">
        <f>SUM(E22:E30)</f>
        <v>95315.135000000009</v>
      </c>
    </row>
    <row r="33" spans="1:5" ht="28.5" customHeight="1" x14ac:dyDescent="0.25">
      <c r="A33" s="69" t="s">
        <v>107</v>
      </c>
      <c r="B33" s="69"/>
      <c r="C33" s="69"/>
      <c r="D33" s="69"/>
      <c r="E33" s="69"/>
    </row>
    <row r="34" spans="1:5" ht="28.5" customHeight="1" x14ac:dyDescent="0.25">
      <c r="A34" s="70" t="s">
        <v>21</v>
      </c>
      <c r="B34" s="70"/>
      <c r="C34" s="70"/>
      <c r="D34" s="70"/>
      <c r="E34" s="70"/>
    </row>
    <row r="35" spans="1:5" x14ac:dyDescent="0.25">
      <c r="A35" s="70" t="s">
        <v>20</v>
      </c>
      <c r="B35" s="70"/>
      <c r="C35" s="70"/>
      <c r="D35" s="70"/>
      <c r="E35" s="70"/>
    </row>
    <row r="36" spans="1:5" ht="28.5" customHeight="1" x14ac:dyDescent="0.25">
      <c r="A36" s="70" t="s">
        <v>31</v>
      </c>
      <c r="B36" s="70"/>
      <c r="C36" s="70"/>
      <c r="D36" s="70"/>
      <c r="E36" s="70"/>
    </row>
    <row r="37" spans="1:5" x14ac:dyDescent="0.25">
      <c r="A37" s="70" t="s">
        <v>18</v>
      </c>
      <c r="B37" s="70"/>
      <c r="C37" s="70"/>
      <c r="D37" s="70"/>
      <c r="E37" s="70"/>
    </row>
    <row r="38" spans="1:5" x14ac:dyDescent="0.25">
      <c r="A38" s="71" t="s">
        <v>5</v>
      </c>
      <c r="B38" s="71"/>
      <c r="C38" s="71"/>
      <c r="D38" s="71"/>
      <c r="E38" s="71"/>
    </row>
    <row r="39" spans="1:5" x14ac:dyDescent="0.25">
      <c r="A39" s="70" t="s">
        <v>18</v>
      </c>
      <c r="B39" s="70"/>
      <c r="C39" s="70"/>
      <c r="D39" s="70"/>
      <c r="E39" s="70"/>
    </row>
    <row r="40" spans="1:5" x14ac:dyDescent="0.25">
      <c r="A40" s="72" t="s">
        <v>32</v>
      </c>
      <c r="B40" s="72"/>
      <c r="C40" s="72"/>
      <c r="D40" s="72"/>
      <c r="E40" s="6"/>
    </row>
    <row r="41" spans="1:5" x14ac:dyDescent="0.25">
      <c r="B41" s="67" t="s">
        <v>19</v>
      </c>
      <c r="C41" s="67"/>
      <c r="D41" s="67"/>
      <c r="E41" s="7" t="s">
        <v>6</v>
      </c>
    </row>
    <row r="42" spans="1:5" x14ac:dyDescent="0.25">
      <c r="A42" s="45"/>
      <c r="B42" s="45"/>
      <c r="C42" s="45"/>
      <c r="D42" s="45"/>
      <c r="E42" s="45"/>
    </row>
    <row r="43" spans="1:5" x14ac:dyDescent="0.25">
      <c r="A43" s="73" t="s">
        <v>45</v>
      </c>
      <c r="B43" s="73"/>
      <c r="C43" s="73"/>
      <c r="D43" s="73"/>
      <c r="E43" s="73"/>
    </row>
    <row r="44" spans="1:5" x14ac:dyDescent="0.25">
      <c r="B44" s="67" t="s">
        <v>19</v>
      </c>
      <c r="C44" s="67"/>
      <c r="D44" s="67"/>
      <c r="E44" s="7" t="s">
        <v>6</v>
      </c>
    </row>
    <row r="46" spans="1:5" x14ac:dyDescent="0.25">
      <c r="A46" s="2" t="s">
        <v>43</v>
      </c>
    </row>
    <row r="47" spans="1:5" x14ac:dyDescent="0.25">
      <c r="A47" s="16" t="s">
        <v>33</v>
      </c>
    </row>
    <row r="48" spans="1:5" x14ac:dyDescent="0.25">
      <c r="A48" s="2" t="s">
        <v>41</v>
      </c>
      <c r="B48" s="18">
        <f>'3кв'!B52</f>
        <v>-11346.999999999985</v>
      </c>
    </row>
    <row r="49" spans="1:2" ht="30" customHeight="1" x14ac:dyDescent="0.25">
      <c r="A49" s="44" t="s">
        <v>74</v>
      </c>
      <c r="B49" s="19"/>
    </row>
    <row r="50" spans="1:2" x14ac:dyDescent="0.25">
      <c r="A50" s="2" t="s">
        <v>36</v>
      </c>
      <c r="B50" s="19">
        <v>79961.42</v>
      </c>
    </row>
    <row r="51" spans="1:2" x14ac:dyDescent="0.25">
      <c r="A51" s="2" t="s">
        <v>57</v>
      </c>
      <c r="B51" s="19">
        <f>350*3</f>
        <v>1050</v>
      </c>
    </row>
    <row r="52" spans="1:2" x14ac:dyDescent="0.25">
      <c r="A52" s="2" t="s">
        <v>46</v>
      </c>
      <c r="B52" s="32">
        <f>3*100</f>
        <v>300</v>
      </c>
    </row>
    <row r="53" spans="1:2" ht="15.6" customHeight="1" x14ac:dyDescent="0.25">
      <c r="A53" s="2" t="s">
        <v>37</v>
      </c>
      <c r="B53" s="20">
        <f>E31</f>
        <v>95315.135000000009</v>
      </c>
    </row>
    <row r="54" spans="1:2" x14ac:dyDescent="0.25">
      <c r="A54" s="17" t="s">
        <v>39</v>
      </c>
      <c r="B54" s="21">
        <f>B48+B50+B51+B52-B53</f>
        <v>-25350.714999999997</v>
      </c>
    </row>
  </sheetData>
  <mergeCells count="29">
    <mergeCell ref="B44:D44"/>
    <mergeCell ref="A20:E20"/>
    <mergeCell ref="A33:E33"/>
    <mergeCell ref="A34:E34"/>
    <mergeCell ref="A35:E35"/>
    <mergeCell ref="A36:E36"/>
    <mergeCell ref="A37:E37"/>
    <mergeCell ref="A38:E38"/>
    <mergeCell ref="A39:E39"/>
    <mergeCell ref="A40:D40"/>
    <mergeCell ref="B41:D41"/>
    <mergeCell ref="A43:E43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7" zoomScaleNormal="100" zoomScaleSheetLayoutView="100" workbookViewId="0">
      <selection activeCell="H9" sqref="H9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84" t="s">
        <v>85</v>
      </c>
      <c r="B1" s="84"/>
      <c r="C1" s="84"/>
      <c r="D1" s="49"/>
    </row>
    <row r="2" spans="1:5" ht="15.6" x14ac:dyDescent="0.3">
      <c r="A2" s="85" t="s">
        <v>86</v>
      </c>
      <c r="B2" s="85"/>
      <c r="C2" s="85"/>
      <c r="D2" s="1"/>
    </row>
    <row r="3" spans="1:5" ht="15.6" x14ac:dyDescent="0.3">
      <c r="A3" s="85" t="s">
        <v>87</v>
      </c>
      <c r="B3" s="85"/>
      <c r="C3" s="85"/>
      <c r="D3" s="1"/>
    </row>
    <row r="4" spans="1:5" ht="15.6" x14ac:dyDescent="0.3">
      <c r="A4" s="84" t="s">
        <v>102</v>
      </c>
      <c r="B4" s="84"/>
      <c r="C4" s="84"/>
      <c r="D4" s="49"/>
    </row>
    <row r="5" spans="1:5" ht="15.6" x14ac:dyDescent="0.3">
      <c r="A5" s="83"/>
      <c r="B5" s="83"/>
      <c r="C5" s="83"/>
      <c r="D5" s="1"/>
    </row>
    <row r="6" spans="1:5" ht="15.6" x14ac:dyDescent="0.3">
      <c r="A6" s="1"/>
      <c r="B6" s="50" t="s">
        <v>88</v>
      </c>
      <c r="C6" s="51">
        <f>'1кв'!B46</f>
        <v>-23403.67</v>
      </c>
      <c r="D6" s="52"/>
    </row>
    <row r="7" spans="1:5" ht="15.6" x14ac:dyDescent="0.3">
      <c r="A7" s="1"/>
      <c r="B7" s="50" t="s">
        <v>103</v>
      </c>
      <c r="C7" s="51"/>
      <c r="D7" s="52"/>
    </row>
    <row r="8" spans="1:5" ht="15.6" x14ac:dyDescent="0.3">
      <c r="A8" s="53" t="s">
        <v>89</v>
      </c>
      <c r="B8" s="50" t="s">
        <v>90</v>
      </c>
      <c r="C8" s="54">
        <f>'1кв'!B48+'2кв'!B45+'3кв'!B48+'4кв'!B50</f>
        <v>304516.31</v>
      </c>
      <c r="D8" s="55"/>
    </row>
    <row r="9" spans="1:5" ht="15.6" x14ac:dyDescent="0.3">
      <c r="A9" s="53"/>
      <c r="B9" s="50" t="s">
        <v>104</v>
      </c>
      <c r="C9" s="54">
        <f>'1кв'!B49+'2кв'!B46+'3кв'!B49+'4кв'!B51</f>
        <v>4200</v>
      </c>
      <c r="D9" s="55"/>
    </row>
    <row r="10" spans="1:5" ht="15.6" x14ac:dyDescent="0.3">
      <c r="A10" s="53"/>
      <c r="B10" s="50" t="s">
        <v>105</v>
      </c>
      <c r="C10" s="54">
        <f>'1кв'!B50+'2кв'!B47+'3кв'!B50+'4кв'!B52</f>
        <v>1100</v>
      </c>
      <c r="D10" s="55"/>
    </row>
    <row r="11" spans="1:5" ht="15.6" x14ac:dyDescent="0.3">
      <c r="A11" s="33"/>
      <c r="B11" s="50" t="s">
        <v>91</v>
      </c>
      <c r="C11" s="56">
        <f>SUM(C8:C10)</f>
        <v>309816.31</v>
      </c>
      <c r="D11" s="52"/>
    </row>
    <row r="12" spans="1:5" ht="15.6" x14ac:dyDescent="0.3">
      <c r="A12" s="1"/>
      <c r="B12" s="86"/>
      <c r="C12" s="86"/>
      <c r="D12" s="57"/>
    </row>
    <row r="13" spans="1:5" ht="15.6" x14ac:dyDescent="0.3">
      <c r="A13" s="1" t="s">
        <v>92</v>
      </c>
      <c r="B13" s="25" t="s">
        <v>47</v>
      </c>
      <c r="C13" s="58">
        <f>'1кв'!E22+'2кв'!E22+'3кв'!E22+'4кв'!E22</f>
        <v>192857.34</v>
      </c>
      <c r="D13" s="57"/>
    </row>
    <row r="14" spans="1:5" ht="41.4" x14ac:dyDescent="0.3">
      <c r="A14" s="1"/>
      <c r="B14" s="8" t="s">
        <v>58</v>
      </c>
      <c r="C14" s="58">
        <f>'1кв'!E23+'2кв'!E23+'3кв'!E23+'4кв'!E23</f>
        <v>11394.720000000001</v>
      </c>
      <c r="D14" s="57"/>
      <c r="E14" s="59"/>
    </row>
    <row r="15" spans="1:5" ht="15.6" x14ac:dyDescent="0.3">
      <c r="B15" s="8" t="s">
        <v>38</v>
      </c>
      <c r="C15" s="58">
        <f>'1кв'!E24+'2кв'!E24+'3кв'!E24+'4кв'!E24</f>
        <v>50919.180000000008</v>
      </c>
      <c r="D15" s="57"/>
    </row>
    <row r="16" spans="1:5" ht="15.6" x14ac:dyDescent="0.3">
      <c r="A16" s="1"/>
      <c r="B16" s="8" t="s">
        <v>27</v>
      </c>
      <c r="C16" s="58">
        <f>'1кв'!E25+'2кв'!E25+'3кв'!E25+'4кв'!E25</f>
        <v>1701.11</v>
      </c>
      <c r="D16" s="57"/>
    </row>
    <row r="17" spans="1:5" ht="15.6" x14ac:dyDescent="0.3">
      <c r="A17" s="1"/>
      <c r="B17" s="60" t="s">
        <v>106</v>
      </c>
      <c r="C17" s="61">
        <f>13*197.1+10.5*206.95</f>
        <v>4735.2749999999996</v>
      </c>
      <c r="D17" s="57"/>
    </row>
    <row r="18" spans="1:5" ht="15.6" x14ac:dyDescent="0.3">
      <c r="A18" s="1"/>
      <c r="B18" s="62" t="s">
        <v>93</v>
      </c>
      <c r="C18" s="61">
        <f>SUM(C19:C23)</f>
        <v>50155.73</v>
      </c>
      <c r="D18" s="57"/>
    </row>
    <row r="19" spans="1:5" ht="15.6" x14ac:dyDescent="0.3">
      <c r="A19" s="1"/>
      <c r="B19" s="11" t="s">
        <v>67</v>
      </c>
      <c r="C19" s="63">
        <f>'3кв'!E26</f>
        <v>7367.75</v>
      </c>
      <c r="D19" s="57"/>
    </row>
    <row r="20" spans="1:5" ht="15.6" x14ac:dyDescent="0.3">
      <c r="A20" s="1"/>
      <c r="B20" s="43" t="s">
        <v>71</v>
      </c>
      <c r="C20" s="63">
        <f>'3кв'!E28</f>
        <v>16289.8</v>
      </c>
      <c r="D20" s="57"/>
    </row>
    <row r="21" spans="1:5" ht="15.6" x14ac:dyDescent="0.3">
      <c r="A21" s="1"/>
      <c r="B21" s="11" t="s">
        <v>79</v>
      </c>
      <c r="C21" s="9">
        <v>16008.36</v>
      </c>
      <c r="D21" s="57"/>
    </row>
    <row r="22" spans="1:5" ht="15.6" x14ac:dyDescent="0.3">
      <c r="A22" s="1"/>
      <c r="B22" s="11" t="s">
        <v>80</v>
      </c>
      <c r="C22" s="9">
        <v>7863.24</v>
      </c>
      <c r="D22" s="57"/>
    </row>
    <row r="23" spans="1:5" ht="15.6" x14ac:dyDescent="0.3">
      <c r="A23" s="1"/>
      <c r="B23" s="11" t="s">
        <v>81</v>
      </c>
      <c r="C23" s="9">
        <v>2626.58</v>
      </c>
      <c r="D23" s="57"/>
    </row>
    <row r="24" spans="1:5" ht="15.6" x14ac:dyDescent="0.3">
      <c r="A24" s="1"/>
      <c r="B24" s="64" t="s">
        <v>94</v>
      </c>
      <c r="C24" s="65">
        <f>SUM(C13:C18)</f>
        <v>311763.35499999998</v>
      </c>
      <c r="D24" s="57"/>
      <c r="E24" s="59"/>
    </row>
    <row r="25" spans="1:5" ht="15.6" x14ac:dyDescent="0.3">
      <c r="A25" s="1"/>
      <c r="B25" s="66" t="s">
        <v>95</v>
      </c>
      <c r="C25" s="65">
        <f>C6+C11-C24</f>
        <v>-25350.714999999967</v>
      </c>
      <c r="D25" s="57"/>
    </row>
    <row r="26" spans="1:5" ht="15.6" x14ac:dyDescent="0.3">
      <c r="A26" s="1"/>
      <c r="B26" s="53"/>
      <c r="C26" s="53"/>
      <c r="D26" s="57"/>
    </row>
    <row r="27" spans="1:5" ht="15.6" x14ac:dyDescent="0.3">
      <c r="A27" s="1"/>
      <c r="B27" s="53"/>
      <c r="C27" s="53"/>
      <c r="D27" s="57"/>
    </row>
    <row r="28" spans="1:5" ht="15.6" x14ac:dyDescent="0.3">
      <c r="A28" s="1"/>
      <c r="B28" s="53"/>
      <c r="C28" s="53"/>
      <c r="D28" s="57"/>
    </row>
    <row r="29" spans="1:5" ht="15.6" x14ac:dyDescent="0.3">
      <c r="A29" s="53" t="s">
        <v>96</v>
      </c>
      <c r="C29" s="53"/>
      <c r="D29" s="57"/>
    </row>
    <row r="30" spans="1:5" ht="15.6" x14ac:dyDescent="0.3">
      <c r="A30" s="1"/>
      <c r="B30" s="53"/>
      <c r="C30" s="53"/>
      <c r="D30" s="57"/>
    </row>
    <row r="31" spans="1:5" ht="15.6" x14ac:dyDescent="0.3">
      <c r="A31" s="1"/>
      <c r="B31" s="53"/>
      <c r="C31" s="53"/>
      <c r="D31" s="57"/>
    </row>
    <row r="32" spans="1:5" ht="15.6" x14ac:dyDescent="0.3">
      <c r="A32" s="1" t="s">
        <v>97</v>
      </c>
      <c r="B32" s="53" t="s">
        <v>98</v>
      </c>
      <c r="C32" s="53"/>
      <c r="D32" s="57"/>
    </row>
    <row r="33" spans="1:4" ht="15.6" x14ac:dyDescent="0.3">
      <c r="A33" s="1"/>
      <c r="B33" s="53" t="s">
        <v>99</v>
      </c>
      <c r="C33" s="53"/>
      <c r="D33" s="57"/>
    </row>
    <row r="34" spans="1:4" ht="15.6" x14ac:dyDescent="0.3">
      <c r="A34" s="1"/>
      <c r="B34" s="53" t="s">
        <v>100</v>
      </c>
      <c r="C34" s="53"/>
      <c r="D34" s="57"/>
    </row>
    <row r="35" spans="1:4" ht="15.6" x14ac:dyDescent="0.3">
      <c r="A35" s="1"/>
      <c r="B35" s="53"/>
      <c r="C35" s="53"/>
      <c r="D35" s="57"/>
    </row>
    <row r="36" spans="1:4" ht="15.6" x14ac:dyDescent="0.3">
      <c r="A36" s="1"/>
      <c r="B36" s="53"/>
      <c r="C36" s="53"/>
      <c r="D36" s="57"/>
    </row>
    <row r="37" spans="1:4" ht="15.6" x14ac:dyDescent="0.3">
      <c r="A37" s="83" t="s">
        <v>101</v>
      </c>
      <c r="B37" s="83"/>
      <c r="C37" s="83"/>
      <c r="D37" s="57"/>
    </row>
    <row r="38" spans="1:4" ht="15.6" x14ac:dyDescent="0.3">
      <c r="A38" s="1"/>
      <c r="B38" s="53"/>
      <c r="C38" s="53"/>
      <c r="D38" s="57"/>
    </row>
    <row r="39" spans="1:4" ht="15.6" x14ac:dyDescent="0.3">
      <c r="A39" s="1"/>
      <c r="B39" s="53"/>
      <c r="C39" s="53"/>
      <c r="D39" s="57"/>
    </row>
    <row r="40" spans="1:4" ht="15.6" x14ac:dyDescent="0.3">
      <c r="A40" s="1"/>
      <c r="B40" s="53"/>
      <c r="C40" s="53"/>
      <c r="D40" s="57"/>
    </row>
    <row r="41" spans="1:4" ht="15.6" x14ac:dyDescent="0.3">
      <c r="A41" s="1"/>
      <c r="B41" s="53"/>
      <c r="C41" s="53"/>
      <c r="D41" s="57"/>
    </row>
  </sheetData>
  <mergeCells count="7">
    <mergeCell ref="A37:C37"/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2021-03-16T12:29:56Z</dcterms:modified>
</cp:coreProperties>
</file>