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240" yWindow="168" windowWidth="14808" windowHeight="7956" activeTab="3"/>
  </bookViews>
  <sheets>
    <sheet name="1кв+" sheetId="14" r:id="rId1"/>
    <sheet name="2кв" sheetId="15" r:id="rId2"/>
    <sheet name="3кв" sheetId="16" r:id="rId3"/>
    <sheet name="4кв" sheetId="17" r:id="rId4"/>
    <sheet name="отчет" sheetId="18" r:id="rId5"/>
  </sheets>
  <definedNames>
    <definedName name="_xlnm.Print_Area" localSheetId="0">'1кв+'!$A$1:$E$50</definedName>
    <definedName name="_xlnm.Print_Area" localSheetId="1">'2кв'!$A$1:$E$50</definedName>
    <definedName name="_xlnm.Print_Area" localSheetId="2">'3кв'!$A$1:$E$50</definedName>
    <definedName name="_xlnm.Print_Area" localSheetId="3">'4кв'!$A$1:$E$50</definedName>
    <definedName name="_xlnm.Print_Area" localSheetId="4">отчет!$A$1:$C$34</definedName>
  </definedNames>
  <calcPr calcId="145621"/>
</workbook>
</file>

<file path=xl/calcChain.xml><?xml version="1.0" encoding="utf-8"?>
<calcChain xmlns="http://schemas.openxmlformats.org/spreadsheetml/2006/main">
  <c r="C16" i="18" l="1"/>
  <c r="C13" i="18"/>
  <c r="C14" i="18"/>
  <c r="C15" i="18"/>
  <c r="C12" i="18"/>
  <c r="C9" i="18"/>
  <c r="C8" i="18"/>
  <c r="C6" i="18"/>
  <c r="C17" i="18"/>
  <c r="C10" i="18" l="1"/>
  <c r="C19" i="18"/>
  <c r="C20" i="18" l="1"/>
  <c r="E26" i="17" l="1"/>
  <c r="B45" i="17"/>
  <c r="E25" i="17"/>
  <c r="E22" i="17"/>
  <c r="E27" i="17" s="1"/>
  <c r="B49" i="17" s="1"/>
  <c r="F20" i="17"/>
  <c r="E23" i="17" s="1"/>
  <c r="B50" i="17" l="1"/>
  <c r="E27" i="16"/>
  <c r="E25" i="16" l="1"/>
  <c r="E22" i="16"/>
  <c r="F20" i="16"/>
  <c r="E23" i="16" s="1"/>
  <c r="B49" i="16" l="1"/>
  <c r="E25" i="15"/>
  <c r="D22" i="15"/>
  <c r="F20" i="15"/>
  <c r="E23" i="15" s="1"/>
  <c r="E22" i="15" l="1"/>
  <c r="E27" i="15"/>
  <c r="B49" i="15" s="1"/>
  <c r="E26" i="14" l="1"/>
  <c r="D22" i="14" l="1"/>
  <c r="F20" i="14" l="1"/>
  <c r="E23" i="14" s="1"/>
  <c r="E22" i="14" l="1"/>
  <c r="E27" i="14" l="1"/>
  <c r="B49" i="14" s="1"/>
  <c r="B50" i="14" s="1"/>
  <c r="B45" i="15" s="1"/>
  <c r="B50" i="15" s="1"/>
  <c r="B45" i="16" s="1"/>
  <c r="B50" i="16" s="1"/>
</calcChain>
</file>

<file path=xl/sharedStrings.xml><?xml version="1.0" encoding="utf-8"?>
<sst xmlns="http://schemas.openxmlformats.org/spreadsheetml/2006/main" count="267" uniqueCount="97">
  <si>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</si>
  <si>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</si>
  <si>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</si>
  <si>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</si>
  <si>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</si>
  <si>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</si>
  <si>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</si>
  <si>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</si>
  <si>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</si>
  <si>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</si>
  <si>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</si>
  <si>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</si>
  <si>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</si>
  <si>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</si>
  <si>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</si>
  <si>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</si>
  <si>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</si>
  <si>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</si>
  <si>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</si>
  <si>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</si>
  <si>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</si>
  <si>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</si>
  <si>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</si>
  <si>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</si>
  <si>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</si>
  <si>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</si>
  <si>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Пролетарская, д. 94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</si>
  <si>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№51  от   01.06.2015 г.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</si>
  <si>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№8,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 49 от 30.05.2015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</si>
  <si>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№94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Пролетарская</t>
    </r>
  </si>
  <si>
    <r>
      <t xml:space="preserve">именуемый в дальнейшем "Заказчик", в лице </t>
    </r>
    <r>
      <rPr>
        <b/>
        <sz val="11"/>
        <color theme="1"/>
        <rFont val="Times New Roman"/>
        <family val="1"/>
        <charset val="204"/>
      </rPr>
      <t xml:space="preserve"> </t>
    </r>
    <r>
      <rPr>
        <b/>
        <u/>
        <sz val="11"/>
        <color theme="1"/>
        <rFont val="Times New Roman"/>
        <family val="1"/>
        <charset val="204"/>
      </rPr>
      <t>Наталич Натальи Николаевны</t>
    </r>
  </si>
  <si>
    <t>Стоимость материалов</t>
  </si>
  <si>
    <t>1 квартал</t>
  </si>
  <si>
    <t>руб.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</si>
  <si>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</si>
  <si>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Наталич Н.Н.</t>
    </r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</si>
  <si>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</si>
  <si>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</si>
  <si>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</si>
  <si>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</si>
  <si>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t>Не жилые помещения - 81,7 м2</t>
  </si>
  <si>
    <t>Общая площадь квартир - 474 м2</t>
  </si>
  <si>
    <t>Расходы по содержанию и тек. Ремонту</t>
  </si>
  <si>
    <t>Оплачено не жилые</t>
  </si>
  <si>
    <t xml:space="preserve">Общехозяйственные расходы </t>
  </si>
  <si>
    <t>Остаток на начало квартала</t>
  </si>
  <si>
    <t xml:space="preserve">определена приложением № 9 к договору </t>
  </si>
  <si>
    <t>Услуги по содержанию многоквартирного дома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</si>
  <si>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</si>
  <si>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</si>
  <si>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</si>
  <si>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</si>
  <si>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Монтаж табличек на подъездах</t>
  </si>
  <si>
    <t>январь</t>
  </si>
  <si>
    <t>ч/час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</si>
  <si>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пять тысяч восемьсот девять рублей 06 копеек</t>
    </r>
  </si>
  <si>
    <t>Предъявлено населению 26925,02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</si>
  <si>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</si>
  <si>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</si>
  <si>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>за 2 квартал 2020г.</t>
  </si>
  <si>
    <t>"30" 06 2020 г.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</si>
  <si>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04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06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семь тысяч шестьсот восемьдесят шесть рублей 19 копеек</t>
    </r>
  </si>
  <si>
    <t>Предъявлено населению 26918,52</t>
  </si>
  <si>
    <t>за 3 квартал 2020г.</t>
  </si>
  <si>
    <t>"30" 09 2020 г.</t>
  </si>
  <si>
    <t>Предъявлено населению 28198,32</t>
  </si>
  <si>
    <t>3 квартал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</si>
  <si>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07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30" 09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девять тысяч сто шестьдесят два рубля 58 копееек</t>
    </r>
  </si>
  <si>
    <t>за 4 квартал 2020 года</t>
  </si>
  <si>
    <t>"31" 12 2020 г.</t>
  </si>
  <si>
    <t>4 квартал</t>
  </si>
  <si>
    <t>Очистка водостоков</t>
  </si>
  <si>
    <t>декабрь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</si>
  <si>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</si>
  <si>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</si>
  <si>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</si>
  <si>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</si>
  <si>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</si>
  <si>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</si>
  <si>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</si>
  <si>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</si>
  <si>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</si>
  <si>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</si>
  <si>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</si>
  <si>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</si>
  <si>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</si>
  <si>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</si>
  <si>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</si>
  <si>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Предложение по структуре тарифа на 2021 год.</t>
  </si>
  <si>
    <t>_____________________________________________</t>
  </si>
  <si>
    <t>по ж.д. ул.Пролетарская,94</t>
  </si>
  <si>
    <t xml:space="preserve">Оплачено по нежилому помещению </t>
  </si>
  <si>
    <t>Начислено всего 110240,18</t>
  </si>
  <si>
    <t>Обработка подъездов хлорсодержащими растворами  п опрыскивание 1 раз в неделю</t>
  </si>
  <si>
    <t>Непредвиденные работы 3,7ч/ч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</si>
  <si>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двадцать девять тысяч пятьсот девяносто рублей 48 копеек</t>
    </r>
  </si>
  <si>
    <t>Перечень предлагаемых работ на 2021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</si>
</sst>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#,##0.00\ _₽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3" fontId="9" fillId="0" borderId="1" xfId="1" applyFont="1" applyBorder="1" applyAlignment="1">
      <alignment horizontal="center" vertical="center" wrapText="1"/>
    </xf>
    <xf numFmtId="0" fontId="9" fillId="0" borderId="0" xfId="0" applyFont="1"/>
    <xf numFmtId="164" fontId="9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3" fillId="0" borderId="0" xfId="0" applyFont="1" applyAlignment="1">
      <alignment wrapText="1"/>
    </xf>
    <xf numFmtId="164" fontId="9" fillId="0" borderId="0" xfId="0" applyNumberFormat="1" applyFont="1"/>
    <xf numFmtId="0" fontId="4" fillId="0" borderId="1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9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0" fontId="13" fillId="0" borderId="6" xfId="0" applyFont="1" applyBorder="1" applyAlignment="1">
      <alignment wrapText="1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5" fontId="9" fillId="0" borderId="1" xfId="1" applyNumberFormat="1" applyFont="1" applyBorder="1" applyAlignment="1">
      <alignment horizontal="center"/>
    </xf>
    <xf numFmtId="4" fontId="14" fillId="0" borderId="0" xfId="0" applyNumberFormat="1" applyFont="1"/>
    <xf numFmtId="0" fontId="3" fillId="0" borderId="0" xfId="0" applyFont="1" applyAlignment="1">
      <alignment horizontal="left"/>
    </xf>
    <xf numFmtId="165" fontId="0" fillId="0" borderId="1" xfId="0" applyNumberFormat="1" applyBorder="1" applyAlignment="1">
      <alignment horizontal="center"/>
    </xf>
    <xf numFmtId="164" fontId="4" fillId="0" borderId="0" xfId="1" applyNumberFormat="1" applyFont="1" applyBorder="1"/>
    <xf numFmtId="0" fontId="3" fillId="0" borderId="1" xfId="0" applyFont="1" applyBorder="1" applyAlignment="1">
      <alignment wrapText="1"/>
    </xf>
    <xf numFmtId="165" fontId="9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2" fontId="4" fillId="2" borderId="1" xfId="1" applyNumberFormat="1" applyFont="1" applyFill="1" applyBorder="1" applyAlignment="1">
      <alignment horizontal="center"/>
    </xf>
    <xf numFmtId="43" fontId="0" fillId="0" borderId="0" xfId="0" applyNumberFormat="1"/>
    <xf numFmtId="49" fontId="3" fillId="2" borderId="1" xfId="0" applyNumberFormat="1" applyFont="1" applyFill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2" fontId="4" fillId="0" borderId="1" xfId="1" applyNumberFormat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3" fillId="0" borderId="8" xfId="0" applyFont="1" applyBorder="1" applyAlignment="1">
      <alignment wrapText="1"/>
    </xf>
    <xf numFmtId="49" fontId="3" fillId="0" borderId="1" xfId="0" applyNumberFormat="1" applyFont="1" applyBorder="1" applyAlignment="1">
      <alignment horizontal="left"/>
    </xf>
    <xf numFmtId="2" fontId="9" fillId="0" borderId="1" xfId="1" applyNumberFormat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B50" sqref="B50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5.2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48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49</v>
      </c>
      <c r="E4" s="51"/>
    </row>
    <row r="5" spans="1:5" x14ac:dyDescent="0.25">
      <c r="A5" s="24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30</v>
      </c>
      <c r="B9" s="40"/>
      <c r="C9" s="40"/>
      <c r="D9" s="40"/>
      <c r="E9" s="40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x14ac:dyDescent="0.25">
      <c r="A11" s="40" t="s">
        <v>28</v>
      </c>
      <c r="B11" s="40"/>
      <c r="C11" s="40"/>
      <c r="D11" s="40"/>
      <c r="E11" s="40"/>
    </row>
    <row r="12" spans="1:5" ht="20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23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0" t="s">
        <v>17</v>
      </c>
      <c r="B17" s="40"/>
      <c r="C17" s="40"/>
      <c r="D17" s="40"/>
      <c r="E17" s="40"/>
    </row>
    <row r="18" spans="1:7" ht="62.25" customHeight="1" x14ac:dyDescent="0.25">
      <c r="A18" s="40" t="s">
        <v>27</v>
      </c>
      <c r="B18" s="40"/>
      <c r="C18" s="40"/>
      <c r="D18" s="40"/>
      <c r="E18" s="40"/>
    </row>
    <row r="19" spans="1:7" ht="30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81.7+474</f>
        <v>555.70000000000005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47</v>
      </c>
      <c r="B22" s="10" t="s">
        <v>46</v>
      </c>
      <c r="C22" s="3" t="s">
        <v>4</v>
      </c>
      <c r="D22" s="3">
        <f>11.87</f>
        <v>11.87</v>
      </c>
      <c r="E22" s="9">
        <f>D22*F20*G20</f>
        <v>19788.476999999999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5501.43</v>
      </c>
    </row>
    <row r="24" spans="1:7" x14ac:dyDescent="0.25">
      <c r="A24" s="8" t="s">
        <v>31</v>
      </c>
      <c r="B24" s="10" t="s">
        <v>32</v>
      </c>
      <c r="C24" s="3" t="s">
        <v>33</v>
      </c>
      <c r="D24" s="3"/>
      <c r="E24" s="9">
        <v>10.8</v>
      </c>
    </row>
    <row r="25" spans="1:7" ht="55.2" x14ac:dyDescent="0.25">
      <c r="A25" s="8" t="s">
        <v>50</v>
      </c>
      <c r="B25" s="26" t="s">
        <v>51</v>
      </c>
      <c r="C25" s="3" t="s">
        <v>4</v>
      </c>
      <c r="D25" s="3"/>
      <c r="E25" s="9">
        <v>173.28</v>
      </c>
    </row>
    <row r="26" spans="1:7" x14ac:dyDescent="0.25">
      <c r="A26" s="27" t="s">
        <v>52</v>
      </c>
      <c r="B26" s="26" t="s">
        <v>53</v>
      </c>
      <c r="C26" s="3" t="s">
        <v>54</v>
      </c>
      <c r="D26" s="3">
        <v>1.7</v>
      </c>
      <c r="E26" s="9">
        <f>D26*197.1</f>
        <v>335.07</v>
      </c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25809.056999999997</v>
      </c>
    </row>
    <row r="29" spans="1:7" ht="27" customHeight="1" x14ac:dyDescent="0.25">
      <c r="A29" s="39" t="s">
        <v>55</v>
      </c>
      <c r="B29" s="39"/>
      <c r="C29" s="39"/>
      <c r="D29" s="39"/>
      <c r="E29" s="39"/>
    </row>
    <row r="30" spans="1:7" ht="31.5" customHeight="1" x14ac:dyDescent="0.25">
      <c r="A30" s="40" t="s">
        <v>21</v>
      </c>
      <c r="B30" s="40"/>
      <c r="C30" s="40"/>
      <c r="D30" s="40"/>
      <c r="E30" s="40"/>
    </row>
    <row r="31" spans="1:7" ht="14.25" customHeight="1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36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34</v>
      </c>
      <c r="B36" s="42"/>
      <c r="C36" s="42"/>
      <c r="D36" s="42"/>
      <c r="E36" s="6"/>
    </row>
    <row r="37" spans="1:5" x14ac:dyDescent="0.25">
      <c r="B37" s="37" t="s">
        <v>19</v>
      </c>
      <c r="C37" s="37"/>
      <c r="D37" s="37"/>
      <c r="E37" s="7" t="s">
        <v>6</v>
      </c>
    </row>
    <row r="38" spans="1:5" x14ac:dyDescent="0.25">
      <c r="A38" s="23"/>
      <c r="B38" s="23"/>
      <c r="C38" s="23"/>
      <c r="D38" s="23"/>
      <c r="E38" s="23"/>
    </row>
    <row r="39" spans="1:5" x14ac:dyDescent="0.25">
      <c r="A39" s="42" t="s">
        <v>35</v>
      </c>
      <c r="B39" s="42"/>
      <c r="C39" s="42"/>
      <c r="D39" s="42"/>
      <c r="E39" s="6"/>
    </row>
    <row r="40" spans="1:5" x14ac:dyDescent="0.25">
      <c r="B40" s="37" t="s">
        <v>19</v>
      </c>
      <c r="C40" s="37"/>
      <c r="D40" s="37"/>
      <c r="E40" s="7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5" t="s">
        <v>37</v>
      </c>
    </row>
    <row r="45" spans="1:5" x14ac:dyDescent="0.25">
      <c r="A45" s="2" t="s">
        <v>45</v>
      </c>
      <c r="B45" s="16">
        <v>8637.49</v>
      </c>
    </row>
    <row r="46" spans="1:5" ht="31.2" x14ac:dyDescent="0.3">
      <c r="A46" s="19" t="s">
        <v>56</v>
      </c>
      <c r="B46" s="17"/>
    </row>
    <row r="47" spans="1:5" x14ac:dyDescent="0.25">
      <c r="A47" s="2" t="s">
        <v>39</v>
      </c>
      <c r="B47" s="17">
        <v>25476.83</v>
      </c>
    </row>
    <row r="48" spans="1:5" x14ac:dyDescent="0.25">
      <c r="A48" s="2" t="s">
        <v>43</v>
      </c>
      <c r="B48" s="17">
        <v>5391.42</v>
      </c>
    </row>
    <row r="49" spans="1:2" ht="27.6" x14ac:dyDescent="0.25">
      <c r="A49" s="22" t="s">
        <v>42</v>
      </c>
      <c r="B49" s="17">
        <f>E27</f>
        <v>25809.056999999997</v>
      </c>
    </row>
    <row r="50" spans="1:2" x14ac:dyDescent="0.25">
      <c r="A50" s="18" t="s">
        <v>38</v>
      </c>
      <c r="B50" s="20">
        <f>B45+B47+B48-B49</f>
        <v>13696.683000000001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5" zoomScaleNormal="100" zoomScaleSheetLayoutView="100" workbookViewId="0">
      <selection activeCell="A25" sqref="A25:E2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5.2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59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60</v>
      </c>
      <c r="E4" s="51"/>
    </row>
    <row r="5" spans="1:5" x14ac:dyDescent="0.25">
      <c r="A5" s="30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30</v>
      </c>
      <c r="B9" s="40"/>
      <c r="C9" s="40"/>
      <c r="D9" s="40"/>
      <c r="E9" s="40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x14ac:dyDescent="0.25">
      <c r="A11" s="40" t="s">
        <v>28</v>
      </c>
      <c r="B11" s="40"/>
      <c r="C11" s="40"/>
      <c r="D11" s="40"/>
      <c r="E11" s="40"/>
    </row>
    <row r="12" spans="1:5" ht="20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23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0" t="s">
        <v>17</v>
      </c>
      <c r="B17" s="40"/>
      <c r="C17" s="40"/>
      <c r="D17" s="40"/>
      <c r="E17" s="40"/>
    </row>
    <row r="18" spans="1:7" ht="62.25" customHeight="1" x14ac:dyDescent="0.25">
      <c r="A18" s="40" t="s">
        <v>27</v>
      </c>
      <c r="B18" s="40"/>
      <c r="C18" s="40"/>
      <c r="D18" s="40"/>
      <c r="E18" s="40"/>
    </row>
    <row r="19" spans="1:7" ht="30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81.7+474</f>
        <v>555.70000000000005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47</v>
      </c>
      <c r="B22" s="10" t="s">
        <v>46</v>
      </c>
      <c r="C22" s="3" t="s">
        <v>4</v>
      </c>
      <c r="D22" s="3">
        <f>11.87</f>
        <v>11.87</v>
      </c>
      <c r="E22" s="9">
        <f>D22*F20*G20</f>
        <v>19788.476999999999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3.3</v>
      </c>
      <c r="E23" s="9">
        <f>D23*F20*G20</f>
        <v>5501.43</v>
      </c>
    </row>
    <row r="24" spans="1:7" x14ac:dyDescent="0.25">
      <c r="A24" s="8" t="s">
        <v>31</v>
      </c>
      <c r="B24" s="10" t="s">
        <v>58</v>
      </c>
      <c r="C24" s="3" t="s">
        <v>33</v>
      </c>
      <c r="D24" s="3"/>
      <c r="E24" s="9">
        <v>24</v>
      </c>
    </row>
    <row r="25" spans="1:7" ht="69" x14ac:dyDescent="0.25">
      <c r="A25" s="8" t="s">
        <v>57</v>
      </c>
      <c r="B25" s="10" t="s">
        <v>58</v>
      </c>
      <c r="C25" s="3" t="s">
        <v>4</v>
      </c>
      <c r="D25" s="3"/>
      <c r="E25" s="9">
        <f>790.76*3</f>
        <v>2372.2799999999997</v>
      </c>
    </row>
    <row r="26" spans="1:7" x14ac:dyDescent="0.25">
      <c r="A26" s="27"/>
      <c r="B26" s="26"/>
      <c r="C26" s="3"/>
      <c r="D26" s="3"/>
      <c r="E26" s="9"/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27686.186999999998</v>
      </c>
    </row>
    <row r="29" spans="1:7" ht="27" customHeight="1" x14ac:dyDescent="0.25">
      <c r="A29" s="39" t="s">
        <v>61</v>
      </c>
      <c r="B29" s="39"/>
      <c r="C29" s="39"/>
      <c r="D29" s="39"/>
      <c r="E29" s="39"/>
    </row>
    <row r="30" spans="1:7" ht="31.5" customHeight="1" x14ac:dyDescent="0.25">
      <c r="A30" s="40" t="s">
        <v>21</v>
      </c>
      <c r="B30" s="40"/>
      <c r="C30" s="40"/>
      <c r="D30" s="40"/>
      <c r="E30" s="40"/>
    </row>
    <row r="31" spans="1:7" ht="14.25" customHeight="1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36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34</v>
      </c>
      <c r="B36" s="42"/>
      <c r="C36" s="42"/>
      <c r="D36" s="42"/>
      <c r="E36" s="6"/>
    </row>
    <row r="37" spans="1:5" x14ac:dyDescent="0.25">
      <c r="B37" s="37" t="s">
        <v>19</v>
      </c>
      <c r="C37" s="37"/>
      <c r="D37" s="37"/>
      <c r="E37" s="7" t="s">
        <v>6</v>
      </c>
    </row>
    <row r="38" spans="1:5" x14ac:dyDescent="0.25">
      <c r="A38" s="29"/>
      <c r="B38" s="29"/>
      <c r="C38" s="29"/>
      <c r="D38" s="29"/>
      <c r="E38" s="29"/>
    </row>
    <row r="39" spans="1:5" x14ac:dyDescent="0.25">
      <c r="A39" s="42" t="s">
        <v>35</v>
      </c>
      <c r="B39" s="42"/>
      <c r="C39" s="42"/>
      <c r="D39" s="42"/>
      <c r="E39" s="6"/>
    </row>
    <row r="40" spans="1:5" x14ac:dyDescent="0.25">
      <c r="B40" s="37" t="s">
        <v>19</v>
      </c>
      <c r="C40" s="37"/>
      <c r="D40" s="37"/>
      <c r="E40" s="7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5" t="s">
        <v>37</v>
      </c>
    </row>
    <row r="45" spans="1:5" x14ac:dyDescent="0.25">
      <c r="A45" s="2" t="s">
        <v>45</v>
      </c>
      <c r="B45" s="16">
        <f>'1кв+'!B50</f>
        <v>13696.683000000001</v>
      </c>
    </row>
    <row r="46" spans="1:5" ht="31.2" x14ac:dyDescent="0.3">
      <c r="A46" s="19" t="s">
        <v>62</v>
      </c>
      <c r="B46" s="17"/>
    </row>
    <row r="47" spans="1:5" x14ac:dyDescent="0.25">
      <c r="A47" s="2" t="s">
        <v>39</v>
      </c>
      <c r="B47" s="17">
        <v>23416.73</v>
      </c>
    </row>
    <row r="48" spans="1:5" x14ac:dyDescent="0.25">
      <c r="A48" s="2" t="s">
        <v>43</v>
      </c>
      <c r="B48" s="17">
        <v>4639.74</v>
      </c>
    </row>
    <row r="49" spans="1:2" ht="27.6" x14ac:dyDescent="0.25">
      <c r="A49" s="28" t="s">
        <v>42</v>
      </c>
      <c r="B49" s="17">
        <f>E27</f>
        <v>27686.186999999998</v>
      </c>
    </row>
    <row r="50" spans="1:2" x14ac:dyDescent="0.25">
      <c r="A50" s="18" t="s">
        <v>38</v>
      </c>
      <c r="B50" s="20">
        <f>B45+B47+B48-B49</f>
        <v>14066.966</v>
      </c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view="pageBreakPreview" topLeftCell="A22" zoomScaleNormal="100" zoomScaleSheetLayoutView="100" workbookViewId="0">
      <selection activeCell="A25" sqref="A25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5.25" customHeight="1" x14ac:dyDescent="0.3">
      <c r="A2" s="49" t="s">
        <v>12</v>
      </c>
      <c r="B2" s="50"/>
      <c r="C2" s="50"/>
      <c r="D2" s="50"/>
      <c r="E2" s="50"/>
    </row>
    <row r="3" spans="1:5" ht="15.6" x14ac:dyDescent="0.3">
      <c r="A3" s="49" t="s">
        <v>63</v>
      </c>
      <c r="B3" s="49"/>
      <c r="C3" s="49"/>
      <c r="D3" s="49"/>
      <c r="E3" s="49"/>
    </row>
    <row r="4" spans="1:5" s="1" customFormat="1" ht="15.6" x14ac:dyDescent="0.3">
      <c r="A4" s="5" t="s">
        <v>13</v>
      </c>
      <c r="B4" s="25"/>
      <c r="C4" s="25"/>
      <c r="D4" s="51" t="s">
        <v>64</v>
      </c>
      <c r="E4" s="51"/>
    </row>
    <row r="5" spans="1:5" x14ac:dyDescent="0.25">
      <c r="A5" s="33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30</v>
      </c>
      <c r="B9" s="40"/>
      <c r="C9" s="40"/>
      <c r="D9" s="40"/>
      <c r="E9" s="40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x14ac:dyDescent="0.25">
      <c r="A11" s="40" t="s">
        <v>28</v>
      </c>
      <c r="B11" s="40"/>
      <c r="C11" s="40"/>
      <c r="D11" s="40"/>
      <c r="E11" s="40"/>
    </row>
    <row r="12" spans="1:5" ht="20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23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0" t="s">
        <v>17</v>
      </c>
      <c r="B17" s="40"/>
      <c r="C17" s="40"/>
      <c r="D17" s="40"/>
      <c r="E17" s="40"/>
    </row>
    <row r="18" spans="1:7" ht="62.25" customHeight="1" x14ac:dyDescent="0.25">
      <c r="A18" s="40" t="s">
        <v>27</v>
      </c>
      <c r="B18" s="40"/>
      <c r="C18" s="40"/>
      <c r="D18" s="40"/>
      <c r="E18" s="40"/>
    </row>
    <row r="19" spans="1:7" ht="30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81.7+474</f>
        <v>555.70000000000005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47</v>
      </c>
      <c r="B22" s="10" t="s">
        <v>46</v>
      </c>
      <c r="C22" s="3" t="s">
        <v>4</v>
      </c>
      <c r="D22" s="3">
        <v>12.64</v>
      </c>
      <c r="E22" s="9">
        <f>D22*F20*G20</f>
        <v>21072.144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5718.1530000000002</v>
      </c>
    </row>
    <row r="24" spans="1:7" x14ac:dyDescent="0.25">
      <c r="A24" s="8" t="s">
        <v>31</v>
      </c>
      <c r="B24" s="10" t="s">
        <v>66</v>
      </c>
      <c r="C24" s="3" t="s">
        <v>33</v>
      </c>
      <c r="D24" s="3"/>
      <c r="E24" s="9">
        <v>0</v>
      </c>
    </row>
    <row r="25" spans="1:7" ht="69" x14ac:dyDescent="0.25">
      <c r="A25" s="8" t="s">
        <v>57</v>
      </c>
      <c r="B25" s="10" t="s">
        <v>66</v>
      </c>
      <c r="C25" s="3" t="s">
        <v>4</v>
      </c>
      <c r="D25" s="3"/>
      <c r="E25" s="9">
        <f>790.76*3</f>
        <v>2372.2799999999997</v>
      </c>
    </row>
    <row r="26" spans="1:7" x14ac:dyDescent="0.25">
      <c r="A26" s="27"/>
      <c r="B26" s="26"/>
      <c r="C26" s="3"/>
      <c r="D26" s="3"/>
      <c r="E26" s="9"/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29162.576999999997</v>
      </c>
    </row>
    <row r="29" spans="1:7" ht="27" customHeight="1" x14ac:dyDescent="0.25">
      <c r="A29" s="39" t="s">
        <v>67</v>
      </c>
      <c r="B29" s="39"/>
      <c r="C29" s="39"/>
      <c r="D29" s="39"/>
      <c r="E29" s="39"/>
    </row>
    <row r="30" spans="1:7" ht="31.5" customHeight="1" x14ac:dyDescent="0.25">
      <c r="A30" s="40" t="s">
        <v>21</v>
      </c>
      <c r="B30" s="40"/>
      <c r="C30" s="40"/>
      <c r="D30" s="40"/>
      <c r="E30" s="40"/>
    </row>
    <row r="31" spans="1:7" ht="14.25" customHeight="1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36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34</v>
      </c>
      <c r="B36" s="42"/>
      <c r="C36" s="42"/>
      <c r="D36" s="42"/>
      <c r="E36" s="6"/>
    </row>
    <row r="37" spans="1:5" x14ac:dyDescent="0.25">
      <c r="B37" s="37" t="s">
        <v>19</v>
      </c>
      <c r="C37" s="37"/>
      <c r="D37" s="37"/>
      <c r="E37" s="7" t="s">
        <v>6</v>
      </c>
    </row>
    <row r="38" spans="1:5" x14ac:dyDescent="0.25">
      <c r="A38" s="32"/>
      <c r="B38" s="32"/>
      <c r="C38" s="32"/>
      <c r="D38" s="32"/>
      <c r="E38" s="32"/>
    </row>
    <row r="39" spans="1:5" x14ac:dyDescent="0.25">
      <c r="A39" s="42" t="s">
        <v>35</v>
      </c>
      <c r="B39" s="42"/>
      <c r="C39" s="42"/>
      <c r="D39" s="42"/>
      <c r="E39" s="6"/>
    </row>
    <row r="40" spans="1:5" x14ac:dyDescent="0.25">
      <c r="B40" s="37" t="s">
        <v>19</v>
      </c>
      <c r="C40" s="37"/>
      <c r="D40" s="37"/>
      <c r="E40" s="7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5" t="s">
        <v>37</v>
      </c>
    </row>
    <row r="45" spans="1:5" x14ac:dyDescent="0.25">
      <c r="A45" s="2" t="s">
        <v>45</v>
      </c>
      <c r="B45" s="16">
        <f>'2кв'!B50</f>
        <v>14066.966</v>
      </c>
    </row>
    <row r="46" spans="1:5" ht="31.2" x14ac:dyDescent="0.3">
      <c r="A46" s="19" t="s">
        <v>65</v>
      </c>
      <c r="B46" s="17"/>
    </row>
    <row r="47" spans="1:5" x14ac:dyDescent="0.25">
      <c r="A47" s="2" t="s">
        <v>39</v>
      </c>
      <c r="B47" s="17">
        <v>26154.69</v>
      </c>
    </row>
    <row r="48" spans="1:5" x14ac:dyDescent="0.25">
      <c r="A48" s="2" t="s">
        <v>43</v>
      </c>
      <c r="B48" s="17">
        <v>4786.8</v>
      </c>
    </row>
    <row r="49" spans="1:2" ht="27.6" x14ac:dyDescent="0.25">
      <c r="A49" s="31" t="s">
        <v>42</v>
      </c>
      <c r="B49" s="17">
        <f>E27</f>
        <v>29162.576999999997</v>
      </c>
    </row>
    <row r="50" spans="1:2" x14ac:dyDescent="0.25">
      <c r="A50" s="18" t="s">
        <v>38</v>
      </c>
      <c r="B50" s="20">
        <f>B45+B47+B48-B49</f>
        <v>15845.879000000008</v>
      </c>
    </row>
  </sheetData>
  <mergeCells count="30">
    <mergeCell ref="B40:D40"/>
    <mergeCell ref="A20:E20"/>
    <mergeCell ref="A29:E29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0"/>
  <sheetViews>
    <sheetView tabSelected="1" view="pageBreakPreview" zoomScaleNormal="100" zoomScaleSheetLayoutView="100" workbookViewId="0">
      <selection activeCell="A3" sqref="A3:E4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6.109375" style="2" customWidth="1"/>
    <col min="5" max="5" width="14.109375" style="2" customWidth="1"/>
    <col min="6" max="16384" width="9.109375" style="2"/>
  </cols>
  <sheetData>
    <row r="1" spans="1:5" ht="15.6" x14ac:dyDescent="0.25">
      <c r="A1" s="48" t="s">
        <v>11</v>
      </c>
      <c r="B1" s="48"/>
      <c r="C1" s="48"/>
      <c r="D1" s="48"/>
      <c r="E1" s="48"/>
    </row>
    <row r="2" spans="1:5" ht="35.25" customHeight="1" x14ac:dyDescent="0.3">
      <c r="A2" s="49" t="s">
        <v>12</v>
      </c>
      <c r="B2" s="50"/>
      <c r="C2" s="50"/>
      <c r="D2" s="50"/>
      <c r="E2" s="50"/>
    </row>
    <row r="3" spans="1:5" x14ac:dyDescent="0.25">
      <c r="A3" s="52" t="s">
        <v>68</v>
      </c>
      <c r="B3" s="52"/>
      <c r="C3" s="52"/>
      <c r="D3" s="52"/>
      <c r="E3" s="52"/>
    </row>
    <row r="4" spans="1:5" s="1" customFormat="1" ht="15.6" x14ac:dyDescent="0.3">
      <c r="A4" s="53" t="s">
        <v>13</v>
      </c>
      <c r="B4" s="4"/>
      <c r="C4" s="4"/>
      <c r="D4" s="4"/>
      <c r="E4" s="54" t="s">
        <v>69</v>
      </c>
    </row>
    <row r="5" spans="1:5" x14ac:dyDescent="0.25">
      <c r="A5" s="36"/>
      <c r="B5" s="4"/>
      <c r="C5" s="4"/>
      <c r="D5" s="4"/>
      <c r="E5" s="4"/>
    </row>
    <row r="6" spans="1:5" x14ac:dyDescent="0.25">
      <c r="A6" s="40" t="s">
        <v>0</v>
      </c>
      <c r="B6" s="40"/>
      <c r="C6" s="40"/>
      <c r="D6" s="40"/>
      <c r="E6" s="40"/>
    </row>
    <row r="7" spans="1:5" x14ac:dyDescent="0.25">
      <c r="A7" s="47" t="s">
        <v>26</v>
      </c>
      <c r="B7" s="47"/>
      <c r="C7" s="47"/>
      <c r="D7" s="47"/>
      <c r="E7" s="47"/>
    </row>
    <row r="8" spans="1:5" x14ac:dyDescent="0.25">
      <c r="A8" s="43" t="s">
        <v>1</v>
      </c>
      <c r="B8" s="43"/>
      <c r="C8" s="43"/>
      <c r="D8" s="43"/>
      <c r="E8" s="43"/>
    </row>
    <row r="9" spans="1:5" x14ac:dyDescent="0.25">
      <c r="A9" s="40" t="s">
        <v>30</v>
      </c>
      <c r="B9" s="40"/>
      <c r="C9" s="40"/>
      <c r="D9" s="40"/>
      <c r="E9" s="40"/>
    </row>
    <row r="10" spans="1:5" ht="30" customHeight="1" x14ac:dyDescent="0.25">
      <c r="A10" s="44" t="s">
        <v>14</v>
      </c>
      <c r="B10" s="45"/>
      <c r="C10" s="45"/>
      <c r="D10" s="45"/>
      <c r="E10" s="45"/>
    </row>
    <row r="11" spans="1:5" x14ac:dyDescent="0.25">
      <c r="A11" s="40" t="s">
        <v>28</v>
      </c>
      <c r="B11" s="40"/>
      <c r="C11" s="40"/>
      <c r="D11" s="40"/>
      <c r="E11" s="40"/>
    </row>
    <row r="12" spans="1:5" ht="20.25" customHeight="1" x14ac:dyDescent="0.25">
      <c r="A12" s="43" t="s">
        <v>15</v>
      </c>
      <c r="B12" s="46"/>
      <c r="C12" s="46"/>
      <c r="D12" s="46"/>
      <c r="E12" s="46"/>
    </row>
    <row r="13" spans="1:5" x14ac:dyDescent="0.25">
      <c r="A13" s="40" t="s">
        <v>23</v>
      </c>
      <c r="B13" s="40"/>
      <c r="C13" s="40"/>
      <c r="D13" s="40"/>
      <c r="E13" s="40"/>
    </row>
    <row r="14" spans="1:5" ht="17.25" customHeight="1" x14ac:dyDescent="0.25">
      <c r="A14" s="43" t="s">
        <v>2</v>
      </c>
      <c r="B14" s="46"/>
      <c r="C14" s="46"/>
      <c r="D14" s="46"/>
      <c r="E14" s="46"/>
    </row>
    <row r="15" spans="1:5" x14ac:dyDescent="0.25">
      <c r="A15" s="40" t="s">
        <v>22</v>
      </c>
      <c r="B15" s="40"/>
      <c r="C15" s="40"/>
      <c r="D15" s="40"/>
      <c r="E15" s="40"/>
    </row>
    <row r="16" spans="1:5" x14ac:dyDescent="0.25">
      <c r="A16" s="43" t="s">
        <v>16</v>
      </c>
      <c r="B16" s="46"/>
      <c r="C16" s="46"/>
      <c r="D16" s="46"/>
      <c r="E16" s="46"/>
    </row>
    <row r="17" spans="1:7" ht="30.75" customHeight="1" x14ac:dyDescent="0.25">
      <c r="A17" s="40" t="s">
        <v>17</v>
      </c>
      <c r="B17" s="40"/>
      <c r="C17" s="40"/>
      <c r="D17" s="40"/>
      <c r="E17" s="40"/>
    </row>
    <row r="18" spans="1:7" ht="62.25" customHeight="1" x14ac:dyDescent="0.25">
      <c r="A18" s="40" t="s">
        <v>27</v>
      </c>
      <c r="B18" s="40"/>
      <c r="C18" s="40"/>
      <c r="D18" s="40"/>
      <c r="E18" s="40"/>
    </row>
    <row r="19" spans="1:7" ht="30" customHeight="1" x14ac:dyDescent="0.25">
      <c r="A19" s="38" t="s">
        <v>29</v>
      </c>
      <c r="B19" s="38"/>
      <c r="C19" s="38"/>
      <c r="D19" s="38"/>
      <c r="E19" s="38"/>
    </row>
    <row r="20" spans="1:7" x14ac:dyDescent="0.25">
      <c r="A20" s="38"/>
      <c r="B20" s="38"/>
      <c r="C20" s="38"/>
      <c r="D20" s="38"/>
      <c r="E20" s="38"/>
      <c r="F20" s="2">
        <f>81.7+474</f>
        <v>555.70000000000005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1" t="s">
        <v>47</v>
      </c>
      <c r="B22" s="10" t="s">
        <v>46</v>
      </c>
      <c r="C22" s="3" t="s">
        <v>4</v>
      </c>
      <c r="D22" s="3">
        <v>12.64</v>
      </c>
      <c r="E22" s="9">
        <f>D22*F20*G20</f>
        <v>21072.144</v>
      </c>
    </row>
    <row r="23" spans="1:7" x14ac:dyDescent="0.25">
      <c r="A23" s="8" t="s">
        <v>44</v>
      </c>
      <c r="B23" s="10" t="s">
        <v>24</v>
      </c>
      <c r="C23" s="3" t="s">
        <v>4</v>
      </c>
      <c r="D23" s="3">
        <v>3.43</v>
      </c>
      <c r="E23" s="9">
        <f>D23*F20*G20</f>
        <v>5718.1530000000002</v>
      </c>
    </row>
    <row r="24" spans="1:7" x14ac:dyDescent="0.25">
      <c r="A24" s="8" t="s">
        <v>31</v>
      </c>
      <c r="B24" s="10" t="s">
        <v>70</v>
      </c>
      <c r="C24" s="3" t="s">
        <v>33</v>
      </c>
      <c r="D24" s="3"/>
      <c r="E24" s="9">
        <v>14</v>
      </c>
    </row>
    <row r="25" spans="1:7" ht="69" x14ac:dyDescent="0.25">
      <c r="A25" s="8" t="s">
        <v>57</v>
      </c>
      <c r="B25" s="10" t="s">
        <v>70</v>
      </c>
      <c r="C25" s="3" t="s">
        <v>4</v>
      </c>
      <c r="D25" s="3"/>
      <c r="E25" s="9">
        <f>790.76*3</f>
        <v>2372.2799999999997</v>
      </c>
    </row>
    <row r="26" spans="1:7" x14ac:dyDescent="0.25">
      <c r="A26" s="55" t="s">
        <v>71</v>
      </c>
      <c r="B26" s="26" t="s">
        <v>72</v>
      </c>
      <c r="C26" s="3" t="s">
        <v>54</v>
      </c>
      <c r="D26" s="3">
        <v>2</v>
      </c>
      <c r="E26" s="9">
        <f>2*206.95</f>
        <v>413.9</v>
      </c>
    </row>
    <row r="27" spans="1:7" s="15" customFormat="1" x14ac:dyDescent="0.25">
      <c r="A27" s="11" t="s">
        <v>25</v>
      </c>
      <c r="B27" s="12"/>
      <c r="C27" s="13"/>
      <c r="D27" s="13"/>
      <c r="E27" s="14">
        <f>SUM(E22:E26)</f>
        <v>29590.476999999999</v>
      </c>
    </row>
    <row r="29" spans="1:7" ht="27" customHeight="1" x14ac:dyDescent="0.25">
      <c r="A29" s="39" t="s">
        <v>95</v>
      </c>
      <c r="B29" s="39"/>
      <c r="C29" s="39"/>
      <c r="D29" s="39"/>
      <c r="E29" s="39"/>
    </row>
    <row r="30" spans="1:7" ht="31.5" customHeight="1" x14ac:dyDescent="0.25">
      <c r="A30" s="40" t="s">
        <v>21</v>
      </c>
      <c r="B30" s="40"/>
      <c r="C30" s="40"/>
      <c r="D30" s="40"/>
      <c r="E30" s="40"/>
    </row>
    <row r="31" spans="1:7" ht="14.25" customHeight="1" x14ac:dyDescent="0.25">
      <c r="A31" s="40" t="s">
        <v>20</v>
      </c>
      <c r="B31" s="40"/>
      <c r="C31" s="40"/>
      <c r="D31" s="40"/>
      <c r="E31" s="40"/>
    </row>
    <row r="32" spans="1:7" ht="30" customHeight="1" x14ac:dyDescent="0.25">
      <c r="A32" s="40" t="s">
        <v>36</v>
      </c>
      <c r="B32" s="40"/>
      <c r="C32" s="40"/>
      <c r="D32" s="40"/>
      <c r="E32" s="40"/>
    </row>
    <row r="33" spans="1:5" x14ac:dyDescent="0.25">
      <c r="A33" s="40" t="s">
        <v>18</v>
      </c>
      <c r="B33" s="40"/>
      <c r="C33" s="40"/>
      <c r="D33" s="40"/>
      <c r="E33" s="40"/>
    </row>
    <row r="34" spans="1:5" x14ac:dyDescent="0.25">
      <c r="A34" s="41" t="s">
        <v>5</v>
      </c>
      <c r="B34" s="41"/>
      <c r="C34" s="41"/>
      <c r="D34" s="41"/>
      <c r="E34" s="41"/>
    </row>
    <row r="35" spans="1:5" x14ac:dyDescent="0.25">
      <c r="A35" s="40" t="s">
        <v>18</v>
      </c>
      <c r="B35" s="40"/>
      <c r="C35" s="40"/>
      <c r="D35" s="40"/>
      <c r="E35" s="40"/>
    </row>
    <row r="36" spans="1:5" x14ac:dyDescent="0.25">
      <c r="A36" s="42" t="s">
        <v>34</v>
      </c>
      <c r="B36" s="42"/>
      <c r="C36" s="42"/>
      <c r="D36" s="42"/>
      <c r="E36" s="6"/>
    </row>
    <row r="37" spans="1:5" x14ac:dyDescent="0.25">
      <c r="B37" s="37" t="s">
        <v>19</v>
      </c>
      <c r="C37" s="37"/>
      <c r="D37" s="37"/>
      <c r="E37" s="7" t="s">
        <v>6</v>
      </c>
    </row>
    <row r="38" spans="1:5" x14ac:dyDescent="0.25">
      <c r="A38" s="35"/>
      <c r="B38" s="35"/>
      <c r="C38" s="35"/>
      <c r="D38" s="35"/>
      <c r="E38" s="35"/>
    </row>
    <row r="39" spans="1:5" x14ac:dyDescent="0.25">
      <c r="A39" s="42" t="s">
        <v>35</v>
      </c>
      <c r="B39" s="42"/>
      <c r="C39" s="42"/>
      <c r="D39" s="42"/>
      <c r="E39" s="6"/>
    </row>
    <row r="40" spans="1:5" x14ac:dyDescent="0.25">
      <c r="B40" s="37" t="s">
        <v>19</v>
      </c>
      <c r="C40" s="37"/>
      <c r="D40" s="37"/>
      <c r="E40" s="7" t="s">
        <v>6</v>
      </c>
    </row>
    <row r="42" spans="1:5" x14ac:dyDescent="0.25">
      <c r="A42" s="2" t="s">
        <v>41</v>
      </c>
    </row>
    <row r="43" spans="1:5" x14ac:dyDescent="0.25">
      <c r="A43" s="2" t="s">
        <v>40</v>
      </c>
    </row>
    <row r="44" spans="1:5" x14ac:dyDescent="0.25">
      <c r="A44" s="15" t="s">
        <v>37</v>
      </c>
    </row>
    <row r="45" spans="1:5" x14ac:dyDescent="0.25">
      <c r="A45" s="2" t="s">
        <v>45</v>
      </c>
      <c r="B45" s="16">
        <f>'3кв'!B50</f>
        <v>15845.879000000008</v>
      </c>
    </row>
    <row r="46" spans="1:5" ht="31.2" x14ac:dyDescent="0.3">
      <c r="A46" s="19" t="s">
        <v>65</v>
      </c>
      <c r="B46" s="17"/>
    </row>
    <row r="47" spans="1:5" x14ac:dyDescent="0.25">
      <c r="A47" s="2" t="s">
        <v>39</v>
      </c>
      <c r="B47" s="17">
        <v>32582.18</v>
      </c>
    </row>
    <row r="48" spans="1:5" x14ac:dyDescent="0.25">
      <c r="A48" s="2" t="s">
        <v>43</v>
      </c>
      <c r="B48" s="17">
        <v>4860.33</v>
      </c>
    </row>
    <row r="49" spans="1:2" ht="27.6" x14ac:dyDescent="0.25">
      <c r="A49" s="34" t="s">
        <v>42</v>
      </c>
      <c r="B49" s="17">
        <f>E27</f>
        <v>29590.476999999999</v>
      </c>
    </row>
    <row r="50" spans="1:2" x14ac:dyDescent="0.25">
      <c r="A50" s="18" t="s">
        <v>38</v>
      </c>
      <c r="B50" s="20">
        <f>B45+B47+B48-B49</f>
        <v>23697.912000000011</v>
      </c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view="pageBreakPreview" topLeftCell="A13" zoomScaleNormal="100" zoomScaleSheetLayoutView="100" workbookViewId="0">
      <selection activeCell="B25" sqref="B25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1.8867187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5" ht="15.6" x14ac:dyDescent="0.3">
      <c r="A1" s="56" t="s">
        <v>73</v>
      </c>
      <c r="B1" s="56"/>
      <c r="C1" s="56"/>
      <c r="D1" s="57"/>
    </row>
    <row r="2" spans="1:5" ht="15.6" x14ac:dyDescent="0.3">
      <c r="A2" s="58" t="s">
        <v>74</v>
      </c>
      <c r="B2" s="58"/>
      <c r="C2" s="58"/>
      <c r="D2" s="1"/>
    </row>
    <row r="3" spans="1:5" ht="15.6" x14ac:dyDescent="0.3">
      <c r="A3" s="58" t="s">
        <v>75</v>
      </c>
      <c r="B3" s="58"/>
      <c r="C3" s="58"/>
      <c r="D3" s="1"/>
    </row>
    <row r="4" spans="1:5" ht="15.6" x14ac:dyDescent="0.3">
      <c r="A4" s="56" t="s">
        <v>90</v>
      </c>
      <c r="B4" s="56"/>
      <c r="C4" s="56"/>
      <c r="D4" s="57"/>
    </row>
    <row r="5" spans="1:5" ht="15.6" x14ac:dyDescent="0.3">
      <c r="A5" s="59"/>
      <c r="B5" s="59"/>
      <c r="C5" s="59"/>
      <c r="D5" s="1"/>
    </row>
    <row r="6" spans="1:5" ht="15.6" x14ac:dyDescent="0.3">
      <c r="A6" s="1"/>
      <c r="B6" s="60" t="s">
        <v>76</v>
      </c>
      <c r="C6" s="61">
        <f>'1кв+'!B45</f>
        <v>8637.49</v>
      </c>
      <c r="D6" s="62"/>
    </row>
    <row r="7" spans="1:5" ht="15.6" x14ac:dyDescent="0.3">
      <c r="A7" s="1"/>
      <c r="B7" s="60" t="s">
        <v>92</v>
      </c>
      <c r="C7" s="61"/>
      <c r="D7" s="62"/>
    </row>
    <row r="8" spans="1:5" ht="15.6" x14ac:dyDescent="0.3">
      <c r="A8" s="63" t="s">
        <v>77</v>
      </c>
      <c r="B8" s="60" t="s">
        <v>78</v>
      </c>
      <c r="C8" s="64">
        <f>'1кв+'!B47+'2кв'!B47+'3кв'!B47+'4кв'!B47</f>
        <v>107630.43</v>
      </c>
      <c r="D8" s="65"/>
    </row>
    <row r="9" spans="1:5" ht="15.6" x14ac:dyDescent="0.3">
      <c r="A9" s="63"/>
      <c r="B9" s="60" t="s">
        <v>91</v>
      </c>
      <c r="C9" s="64">
        <f>'1кв+'!B48+'2кв'!B48+'3кв'!B48+'4кв'!B48</f>
        <v>19678.29</v>
      </c>
      <c r="D9" s="65"/>
    </row>
    <row r="10" spans="1:5" ht="15.6" x14ac:dyDescent="0.3">
      <c r="A10" s="25"/>
      <c r="B10" s="60" t="s">
        <v>79</v>
      </c>
      <c r="C10" s="67">
        <f>SUM(C8:C9)</f>
        <v>127308.72</v>
      </c>
      <c r="D10" s="62"/>
    </row>
    <row r="11" spans="1:5" ht="15.6" x14ac:dyDescent="0.3">
      <c r="A11" s="1"/>
      <c r="B11" s="68"/>
      <c r="C11" s="68"/>
      <c r="D11" s="69"/>
    </row>
    <row r="12" spans="1:5" ht="15.6" x14ac:dyDescent="0.3">
      <c r="A12" s="1" t="s">
        <v>80</v>
      </c>
      <c r="B12" s="66" t="s">
        <v>81</v>
      </c>
      <c r="C12" s="70">
        <f>'1кв+'!E22+'2кв'!E22+'3кв'!E22+'4кв'!E22</f>
        <v>81721.241999999998</v>
      </c>
      <c r="D12" s="69"/>
    </row>
    <row r="13" spans="1:5" ht="15.6" x14ac:dyDescent="0.3">
      <c r="A13" s="1"/>
      <c r="B13" s="8" t="s">
        <v>44</v>
      </c>
      <c r="C13" s="70">
        <f>'1кв+'!E23+'2кв'!E23+'3кв'!E23+'4кв'!E23</f>
        <v>22439.165999999997</v>
      </c>
      <c r="D13" s="69"/>
      <c r="E13" s="71"/>
    </row>
    <row r="14" spans="1:5" ht="15.6" x14ac:dyDescent="0.3">
      <c r="B14" s="72" t="s">
        <v>31</v>
      </c>
      <c r="C14" s="70">
        <f>'1кв+'!E24+'2кв'!E24+'3кв'!E24+'4кв'!E24</f>
        <v>48.8</v>
      </c>
      <c r="D14" s="69"/>
    </row>
    <row r="15" spans="1:5" ht="27.6" x14ac:dyDescent="0.3">
      <c r="A15" s="1"/>
      <c r="B15" s="8" t="s">
        <v>93</v>
      </c>
      <c r="C15" s="70">
        <f>'1кв+'!E25+'2кв'!E25+'3кв'!E25+'4кв'!E25</f>
        <v>7290.12</v>
      </c>
      <c r="D15" s="69"/>
    </row>
    <row r="16" spans="1:5" ht="15.6" x14ac:dyDescent="0.3">
      <c r="A16" s="1"/>
      <c r="B16" s="73" t="s">
        <v>94</v>
      </c>
      <c r="C16" s="74">
        <f>1.7*197.1+2*206.95</f>
        <v>748.97</v>
      </c>
      <c r="D16" s="69"/>
    </row>
    <row r="17" spans="1:5" ht="15.6" x14ac:dyDescent="0.3">
      <c r="A17" s="1"/>
      <c r="B17" s="75" t="s">
        <v>82</v>
      </c>
      <c r="C17" s="74">
        <f>SUM(C18:C18)</f>
        <v>0</v>
      </c>
      <c r="D17" s="69"/>
    </row>
    <row r="18" spans="1:5" ht="15.6" x14ac:dyDescent="0.3">
      <c r="A18" s="1"/>
      <c r="B18" s="76"/>
      <c r="C18" s="74"/>
      <c r="D18" s="69"/>
    </row>
    <row r="19" spans="1:5" ht="15.6" x14ac:dyDescent="0.3">
      <c r="A19" s="1"/>
      <c r="B19" s="77" t="s">
        <v>83</v>
      </c>
      <c r="C19" s="78">
        <f>SUM(C12:C17)</f>
        <v>112248.298</v>
      </c>
      <c r="D19" s="69"/>
      <c r="E19" s="71"/>
    </row>
    <row r="20" spans="1:5" ht="15.6" x14ac:dyDescent="0.3">
      <c r="A20" s="1"/>
      <c r="B20" s="79" t="s">
        <v>84</v>
      </c>
      <c r="C20" s="78">
        <f>C6+C10-C19</f>
        <v>23697.911999999997</v>
      </c>
      <c r="D20" s="69"/>
    </row>
    <row r="21" spans="1:5" ht="15.6" x14ac:dyDescent="0.3">
      <c r="A21" s="1"/>
      <c r="B21" s="63"/>
      <c r="C21" s="63"/>
      <c r="D21" s="69"/>
    </row>
    <row r="22" spans="1:5" ht="15.6" x14ac:dyDescent="0.3">
      <c r="A22" s="1"/>
      <c r="B22" s="63"/>
      <c r="C22" s="63"/>
      <c r="D22" s="69"/>
    </row>
    <row r="23" spans="1:5" ht="15.6" x14ac:dyDescent="0.3">
      <c r="A23" s="1"/>
      <c r="B23" s="63"/>
      <c r="C23" s="63"/>
      <c r="D23" s="69"/>
    </row>
    <row r="24" spans="1:5" ht="15.6" x14ac:dyDescent="0.3">
      <c r="A24" s="63" t="s">
        <v>85</v>
      </c>
      <c r="C24" s="63"/>
      <c r="D24" s="69"/>
    </row>
    <row r="25" spans="1:5" ht="15.6" x14ac:dyDescent="0.3">
      <c r="A25" s="1"/>
      <c r="B25" s="63"/>
      <c r="C25" s="63"/>
      <c r="D25" s="69"/>
    </row>
    <row r="26" spans="1:5" ht="15.6" x14ac:dyDescent="0.3">
      <c r="A26" s="1"/>
      <c r="B26" s="63"/>
      <c r="C26" s="63"/>
      <c r="D26" s="69"/>
    </row>
    <row r="27" spans="1:5" ht="15.6" x14ac:dyDescent="0.3">
      <c r="A27" s="1" t="s">
        <v>86</v>
      </c>
      <c r="B27" s="63" t="s">
        <v>87</v>
      </c>
      <c r="C27" s="63"/>
      <c r="D27" s="69"/>
    </row>
    <row r="28" spans="1:5" ht="15.6" x14ac:dyDescent="0.3">
      <c r="A28" s="1"/>
      <c r="B28" s="63" t="s">
        <v>96</v>
      </c>
      <c r="C28" s="63"/>
      <c r="D28" s="69"/>
    </row>
    <row r="29" spans="1:5" ht="15.6" x14ac:dyDescent="0.3">
      <c r="A29" s="1"/>
      <c r="B29" s="63" t="s">
        <v>88</v>
      </c>
      <c r="C29" s="63"/>
      <c r="D29" s="69"/>
    </row>
    <row r="30" spans="1:5" ht="15.6" x14ac:dyDescent="0.3">
      <c r="A30" s="1"/>
      <c r="B30" s="63"/>
      <c r="C30" s="63"/>
      <c r="D30" s="69"/>
    </row>
    <row r="31" spans="1:5" ht="15.6" x14ac:dyDescent="0.3">
      <c r="A31" s="1"/>
      <c r="B31" s="63"/>
      <c r="C31" s="63"/>
      <c r="D31" s="69"/>
    </row>
    <row r="32" spans="1:5" ht="15.6" x14ac:dyDescent="0.3">
      <c r="A32" s="1"/>
      <c r="B32" s="63" t="s">
        <v>89</v>
      </c>
      <c r="C32" s="63"/>
      <c r="D32" s="69"/>
    </row>
    <row r="33" spans="1:4" ht="15.6" x14ac:dyDescent="0.3">
      <c r="A33" s="1"/>
      <c r="B33" s="63"/>
      <c r="C33" s="63"/>
      <c r="D33" s="69"/>
    </row>
    <row r="34" spans="1:4" ht="15.6" x14ac:dyDescent="0.3">
      <c r="A34" s="1"/>
      <c r="B34" s="63"/>
      <c r="C34" s="63"/>
      <c r="D34" s="69"/>
    </row>
    <row r="35" spans="1:4" ht="15.6" x14ac:dyDescent="0.3">
      <c r="A35" s="1"/>
      <c r="B35" s="63"/>
      <c r="C35" s="63"/>
      <c r="D35" s="69"/>
    </row>
    <row r="36" spans="1:4" ht="15.6" x14ac:dyDescent="0.3">
      <c r="A36" s="1"/>
      <c r="B36" s="63"/>
      <c r="C36" s="63"/>
      <c r="D36" s="69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1кв+</vt:lpstr>
      <vt:lpstr>2кв</vt:lpstr>
      <vt:lpstr>3кв</vt:lpstr>
      <vt:lpstr>4кв</vt:lpstr>
      <vt:lpstr>отчет</vt:lpstr>
      <vt:lpstr>'1кв+'!Область_печати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2021-03-04T13:58:22Z</dcterms:modified>
</cp:coreProperties>
</file>