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3"/>
  </bookViews>
  <sheets>
    <sheet name="1кв" sheetId="10" r:id="rId1"/>
    <sheet name="2кв" sheetId="11" r:id="rId2"/>
    <sheet name="3кв" sheetId="12" r:id="rId3"/>
    <sheet name="4кв" sheetId="13" r:id="rId4"/>
    <sheet name="отчет" sheetId="14" r:id="rId5"/>
  </sheets>
  <definedNames>
    <definedName name="_edn1" localSheetId="0">'1кв'!$A$75</definedName>
    <definedName name="_edn1" localSheetId="1">'2кв'!$A$74</definedName>
    <definedName name="_edn1" localSheetId="2">'3кв'!$A$79</definedName>
    <definedName name="_edn1" localSheetId="3">'4кв'!$A$75</definedName>
    <definedName name="_edn2" localSheetId="0">'1кв'!$A$77</definedName>
    <definedName name="_edn2" localSheetId="1">'2кв'!$A$76</definedName>
    <definedName name="_edn2" localSheetId="2">'3кв'!$A$81</definedName>
    <definedName name="_edn2" localSheetId="3">'4кв'!$A$77</definedName>
    <definedName name="_edn3" localSheetId="0">'1кв'!$A$78</definedName>
    <definedName name="_edn3" localSheetId="1">'2кв'!$A$77</definedName>
    <definedName name="_edn3" localSheetId="2">'3кв'!$A$82</definedName>
    <definedName name="_edn3" localSheetId="3">'4кв'!$A$78</definedName>
    <definedName name="_edn4" localSheetId="0">'1кв'!$A$79</definedName>
    <definedName name="_edn4" localSheetId="1">'2кв'!$A$78</definedName>
    <definedName name="_edn4" localSheetId="2">'3кв'!$A$83</definedName>
    <definedName name="_edn4" localSheetId="3">'4кв'!$A$79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'1кв'!$A$47</definedName>
    <definedName name="_ednref2" localSheetId="1">'2кв'!$A$46</definedName>
    <definedName name="_ednref2" localSheetId="2">'3кв'!$A$51</definedName>
    <definedName name="_ednref2" localSheetId="3">'4кв'!$A$47</definedName>
    <definedName name="_ednref3" localSheetId="0">'1кв'!$D$46</definedName>
    <definedName name="_ednref3" localSheetId="1">'2кв'!$D$45</definedName>
    <definedName name="_ednref3" localSheetId="2">'3кв'!$D$50</definedName>
    <definedName name="_ednref3" localSheetId="3">'4кв'!$D$46</definedName>
    <definedName name="_ednref4" localSheetId="0">'1кв'!$D$47</definedName>
    <definedName name="_ednref4" localSheetId="1">'2кв'!$D$46</definedName>
    <definedName name="_ednref4" localSheetId="2">'3кв'!$D$51</definedName>
    <definedName name="_ednref4" localSheetId="3">'4кв'!$D$47</definedName>
    <definedName name="_xlnm.Print_Area" localSheetId="0">'1кв'!$A$1:$E$52</definedName>
    <definedName name="_xlnm.Print_Area" localSheetId="1">'2кв'!$A$1:$E$51</definedName>
    <definedName name="_xlnm.Print_Area" localSheetId="2">'3кв'!$A$1:$E$56</definedName>
    <definedName name="_xlnm.Print_Area" localSheetId="3">'4кв'!$A$1:$E$52</definedName>
    <definedName name="_xlnm.Print_Area" localSheetId="4">отчет!$A$1:$C$40</definedName>
  </definedNames>
  <calcPr calcId="145621"/>
</workbook>
</file>

<file path=xl/calcChain.xml><?xml version="1.0" encoding="utf-8"?>
<calcChain xmlns="http://schemas.openxmlformats.org/spreadsheetml/2006/main">
  <c r="C26" i="14" l="1"/>
  <c r="C25" i="14"/>
  <c r="C16" i="14"/>
  <c r="C18" i="14"/>
  <c r="C17" i="14" s="1"/>
  <c r="C13" i="14"/>
  <c r="C14" i="14"/>
  <c r="C15" i="14"/>
  <c r="C12" i="14"/>
  <c r="C9" i="14"/>
  <c r="B47" i="13"/>
  <c r="C8" i="14"/>
  <c r="C10" i="14" s="1"/>
  <c r="C6" i="14"/>
  <c r="E28" i="13"/>
  <c r="E29" i="13"/>
  <c r="E27" i="13"/>
  <c r="B50" i="13"/>
  <c r="E24" i="13"/>
  <c r="F21" i="13"/>
  <c r="E25" i="13" s="1"/>
  <c r="E23" i="13" l="1"/>
  <c r="E30" i="13" s="1"/>
  <c r="B51" i="13" s="1"/>
  <c r="B52" i="13" s="1"/>
  <c r="B51" i="12"/>
  <c r="E34" i="12"/>
  <c r="E31" i="12"/>
  <c r="B54" i="12"/>
  <c r="E24" i="12"/>
  <c r="F21" i="12"/>
  <c r="E25" i="12" s="1"/>
  <c r="E23" i="12" l="1"/>
  <c r="B55" i="12" s="1"/>
  <c r="B56" i="12" s="1"/>
  <c r="B49" i="11"/>
  <c r="B46" i="11"/>
  <c r="E29" i="11"/>
  <c r="E27" i="11"/>
  <c r="E24" i="11"/>
  <c r="E28" i="11"/>
  <c r="D23" i="11"/>
  <c r="F21" i="11"/>
  <c r="E25" i="11" s="1"/>
  <c r="E23" i="11" l="1"/>
  <c r="B50" i="11" s="1"/>
  <c r="B51" i="11" s="1"/>
  <c r="B52" i="10"/>
  <c r="B50" i="10"/>
  <c r="E30" i="10" l="1"/>
  <c r="E28" i="10"/>
  <c r="D23" i="10" l="1"/>
  <c r="E29" i="10" l="1"/>
  <c r="E23" i="10"/>
  <c r="F21" i="10"/>
  <c r="E25" i="10" s="1"/>
  <c r="B51" i="10" l="1"/>
</calcChain>
</file>

<file path=xl/sharedStrings.xml><?xml version="1.0" encoding="utf-8"?>
<sst xmlns="http://schemas.openxmlformats.org/spreadsheetml/2006/main" count="313" uniqueCount="112">
  <si>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</si>
  <si>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</si>
  <si>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</si>
  <si>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</si>
  <si>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</si>
  <si>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</si>
  <si>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</si>
  <si>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</si>
  <si>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</si>
  <si>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</si>
  <si>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</si>
  <si>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</si>
  <si>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</si>
  <si>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</si>
  <si>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</si>
  <si>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</si>
  <si>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</si>
  <si>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</si>
  <si>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</si>
  <si>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</si>
  <si>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</si>
  <si>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</si>
  <si>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</si>
  <si>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</si>
  <si>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</si>
  <si>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</si>
  <si>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240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</si>
  <si>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Самойленко Ольги Александровны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</si>
  <si>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28.03.2015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</si>
  <si>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</si>
  <si>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</si>
  <si>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</si>
  <si>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</si>
  <si>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</si>
  <si>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</si>
  <si>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Самойленко О.А.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</si>
  <si>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</si>
  <si>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</si>
  <si>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</si>
  <si>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</si>
  <si>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- 1466,2</t>
  </si>
  <si>
    <t>Не жилые помещения -339,2</t>
  </si>
  <si>
    <t>февраль</t>
  </si>
  <si>
    <t xml:space="preserve">определена приложением № 9 к договору </t>
  </si>
  <si>
    <t>Расходы по содержанию и тек. ремонту</t>
  </si>
  <si>
    <t>Остаток на начало квартала</t>
  </si>
  <si>
    <t xml:space="preserve">Общехозяйственные расходы 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</si>
  <si>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</si>
  <si>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</si>
  <si>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</si>
  <si>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</si>
  <si>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</si>
  <si>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Реконструкция контейнерной площадки (смета)</t>
  </si>
  <si>
    <t>смазка кодовых замков,регулировка доводчиков,ремонт дверного короба</t>
  </si>
  <si>
    <t>ремонт системы отопления на чердаке</t>
  </si>
  <si>
    <t>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</si>
  <si>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девяносто одна тысяча восемьсот тридцать один рубль 02 копейки</t>
    </r>
  </si>
  <si>
    <t>Предъявлено населению 112424,57</t>
  </si>
  <si>
    <t>интернет Квант-телеком</t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</si>
  <si>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</si>
  <si>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</si>
  <si>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</si>
  <si>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</si>
  <si>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чистка ливневой системы</t>
  </si>
  <si>
    <t>апрель</t>
  </si>
  <si>
    <t>июнь</t>
  </si>
  <si>
    <t>Ремонт ХВС в подвале</t>
  </si>
  <si>
    <t>Предъявлено населению 109377,02</t>
  </si>
  <si>
    <t>за 3 квартал 2020г.</t>
  </si>
  <si>
    <t>"30" 09 2020 г.</t>
  </si>
  <si>
    <t>3 квартал</t>
  </si>
  <si>
    <t>Окраска песочницы с зонтом (смета)</t>
  </si>
  <si>
    <t>Окраска ковровыбивалки (смета)</t>
  </si>
  <si>
    <t>Окраска скамеек (смета)</t>
  </si>
  <si>
    <t>Окраска урн (смета)</t>
  </si>
  <si>
    <t>Замена стояка ХВС из материала заказчика кв.6,8</t>
  </si>
  <si>
    <t>замена затворов ОДПУ отопления (смета)</t>
  </si>
  <si>
    <t>июль</t>
  </si>
  <si>
    <t>сентябрь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</si>
  <si>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восемьдесят девять тысяч триста восемьдесят два рубля 34 копейки</t>
    </r>
  </si>
  <si>
    <t>Поверка ОПУ ТЭ</t>
  </si>
  <si>
    <t>Предъявлено населению 113409,03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</si>
  <si>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семь тысяч тридцать два рубля 89 копеек</t>
    </r>
  </si>
  <si>
    <t>за 4 квартал 2020 года</t>
  </si>
  <si>
    <t>"31" 12 2020 г.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</si>
  <si>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</si>
  <si>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</si>
  <si>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</si>
  <si>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</si>
  <si>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</si>
  <si>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</si>
  <si>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Квант-телеком в МОП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</si>
  <si>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</si>
  <si>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</si>
  <si>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</si>
  <si>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</si>
  <si>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</si>
  <si>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</si>
  <si>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</si>
  <si>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</si>
  <si>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</si>
  <si>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</si>
  <si>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</si>
  <si>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ул.Пролетарская,240</t>
  </si>
  <si>
    <t>Смазка кодового замка и регулировка доводчика</t>
  </si>
  <si>
    <t>Ремонт стояка отопления,замена крана</t>
  </si>
  <si>
    <t>Очистка водостоков</t>
  </si>
  <si>
    <t>ч/час</t>
  </si>
  <si>
    <t>4 квартал</t>
  </si>
  <si>
    <t>Начислено всего 448579,65</t>
  </si>
  <si>
    <t>Непредвиденные работы 46ч/ч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</si>
  <si>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восемьдесят девять тысяч сто пятьдесят шесть рублей 77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</si>
</sst>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4" xfId="0" applyFont="1" applyBorder="1" applyAlignment="1">
      <alignment wrapText="1"/>
    </xf>
    <xf numFmtId="0" fontId="13" fillId="0" borderId="0" xfId="0" applyFont="1"/>
    <xf numFmtId="0" fontId="4" fillId="0" borderId="0" xfId="0" applyFont="1" applyAlignment="1"/>
    <xf numFmtId="0" fontId="14" fillId="0" borderId="0" xfId="0" applyFont="1" applyAlignment="1">
      <alignment wrapText="1"/>
    </xf>
    <xf numFmtId="39" fontId="8" fillId="0" borderId="0" xfId="1" applyNumberFormat="1" applyFont="1"/>
    <xf numFmtId="39" fontId="4" fillId="0" borderId="0" xfId="1" applyNumberFormat="1" applyFont="1"/>
    <xf numFmtId="39" fontId="8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2" fillId="0" borderId="9" xfId="0" applyFont="1" applyBorder="1" applyAlignment="1">
      <alignment wrapText="1"/>
    </xf>
    <xf numFmtId="0" fontId="12" fillId="0" borderId="4" xfId="0" applyFont="1" applyBorder="1"/>
    <xf numFmtId="0" fontId="12" fillId="0" borderId="4" xfId="0" applyFont="1" applyBorder="1" applyAlignment="1">
      <alignment horizontal="right"/>
    </xf>
    <xf numFmtId="0" fontId="12" fillId="0" borderId="1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5" zoomScaleNormal="100" zoomScaleSheetLayoutView="100" workbookViewId="0">
      <selection activeCell="A27" sqref="A2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ht="15" customHeight="1" x14ac:dyDescent="0.3">
      <c r="A3" s="45" t="s">
        <v>48</v>
      </c>
      <c r="B3" s="45"/>
      <c r="C3" s="45"/>
      <c r="D3" s="45"/>
      <c r="E3" s="45"/>
    </row>
    <row r="4" spans="1:5" s="1" customFormat="1" ht="17.25" customHeight="1" x14ac:dyDescent="0.3">
      <c r="A4" s="5" t="s">
        <v>13</v>
      </c>
      <c r="B4" s="29"/>
      <c r="C4" s="29"/>
      <c r="D4" s="47" t="s">
        <v>49</v>
      </c>
      <c r="E4" s="47"/>
    </row>
    <row r="5" spans="1:5" ht="8.25" customHeight="1" x14ac:dyDescent="0.25">
      <c r="A5" s="28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26</v>
      </c>
      <c r="B7" s="49"/>
      <c r="C7" s="49"/>
      <c r="D7" s="49"/>
      <c r="E7" s="49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8" t="s">
        <v>27</v>
      </c>
      <c r="B10" s="48"/>
      <c r="C10" s="48"/>
      <c r="D10" s="48"/>
      <c r="E10" s="48"/>
    </row>
    <row r="11" spans="1:5" ht="22.5" customHeight="1" x14ac:dyDescent="0.25">
      <c r="A11" s="50" t="s">
        <v>14</v>
      </c>
      <c r="B11" s="51"/>
      <c r="C11" s="51"/>
      <c r="D11" s="51"/>
      <c r="E11" s="51"/>
    </row>
    <row r="12" spans="1:5" ht="30.75" customHeight="1" x14ac:dyDescent="0.25">
      <c r="A12" s="48" t="s">
        <v>28</v>
      </c>
      <c r="B12" s="48"/>
      <c r="C12" s="48"/>
      <c r="D12" s="48"/>
      <c r="E12" s="48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8" t="s">
        <v>22</v>
      </c>
      <c r="B14" s="48"/>
      <c r="C14" s="48"/>
      <c r="D14" s="48"/>
      <c r="E14" s="48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8" t="s">
        <v>23</v>
      </c>
      <c r="B16" s="48"/>
      <c r="C16" s="48"/>
      <c r="D16" s="48"/>
      <c r="E16" s="48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8" t="s">
        <v>17</v>
      </c>
      <c r="B18" s="48"/>
      <c r="C18" s="48"/>
      <c r="D18" s="48"/>
      <c r="E18" s="48"/>
    </row>
    <row r="19" spans="1:7" ht="63.75" customHeight="1" x14ac:dyDescent="0.25">
      <c r="A19" s="48" t="s">
        <v>29</v>
      </c>
      <c r="B19" s="48"/>
      <c r="C19" s="48"/>
      <c r="D19" s="48"/>
      <c r="E19" s="48"/>
    </row>
    <row r="20" spans="1:7" ht="33.75" customHeight="1" x14ac:dyDescent="0.25">
      <c r="A20" s="52" t="s">
        <v>30</v>
      </c>
      <c r="B20" s="52"/>
      <c r="C20" s="52"/>
      <c r="D20" s="52"/>
      <c r="E20" s="52"/>
    </row>
    <row r="21" spans="1:7" ht="10.5" customHeight="1" x14ac:dyDescent="0.25">
      <c r="A21" s="52"/>
      <c r="B21" s="52"/>
      <c r="C21" s="52"/>
      <c r="D21" s="52"/>
      <c r="E21" s="52"/>
      <c r="F21" s="2">
        <f>339.2+1466.2</f>
        <v>1805.4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2" t="s">
        <v>47</v>
      </c>
      <c r="B23" s="9" t="s">
        <v>43</v>
      </c>
      <c r="C23" s="3" t="s">
        <v>4</v>
      </c>
      <c r="D23" s="3">
        <f>11.9</f>
        <v>11.9</v>
      </c>
      <c r="E23" s="8">
        <f>D23*F21*G21</f>
        <v>64452.780000000006</v>
      </c>
    </row>
    <row r="24" spans="1:7" ht="55.2" x14ac:dyDescent="0.25">
      <c r="A24" s="7" t="s">
        <v>50</v>
      </c>
      <c r="B24" s="30" t="s">
        <v>51</v>
      </c>
      <c r="C24" s="3" t="s">
        <v>4</v>
      </c>
      <c r="D24" s="3"/>
      <c r="E24" s="8">
        <v>346.56</v>
      </c>
    </row>
    <row r="25" spans="1:7" x14ac:dyDescent="0.25">
      <c r="A25" s="7" t="s">
        <v>46</v>
      </c>
      <c r="B25" s="9" t="s">
        <v>24</v>
      </c>
      <c r="C25" s="3" t="s">
        <v>4</v>
      </c>
      <c r="D25" s="3">
        <v>3.3</v>
      </c>
      <c r="E25" s="8">
        <f>D25*F21*G21</f>
        <v>17873.46</v>
      </c>
    </row>
    <row r="26" spans="1:7" x14ac:dyDescent="0.25">
      <c r="A26" s="7" t="s">
        <v>31</v>
      </c>
      <c r="B26" s="25" t="s">
        <v>32</v>
      </c>
      <c r="C26" s="3" t="s">
        <v>33</v>
      </c>
      <c r="D26" s="23"/>
      <c r="E26" s="24">
        <v>1716.22</v>
      </c>
    </row>
    <row r="27" spans="1:7" ht="27.6" x14ac:dyDescent="0.25">
      <c r="A27" s="15" t="s">
        <v>52</v>
      </c>
      <c r="B27" s="25" t="s">
        <v>42</v>
      </c>
      <c r="C27" s="3" t="s">
        <v>33</v>
      </c>
      <c r="D27" s="23"/>
      <c r="E27" s="24">
        <v>5471</v>
      </c>
    </row>
    <row r="28" spans="1:7" ht="55.2" x14ac:dyDescent="0.25">
      <c r="A28" s="15" t="s">
        <v>53</v>
      </c>
      <c r="B28" s="25" t="s">
        <v>42</v>
      </c>
      <c r="C28" s="3" t="s">
        <v>55</v>
      </c>
      <c r="D28" s="23">
        <v>4</v>
      </c>
      <c r="E28" s="24">
        <f>D28*197.1</f>
        <v>788.4</v>
      </c>
    </row>
    <row r="29" spans="1:7" ht="27.6" x14ac:dyDescent="0.25">
      <c r="A29" s="15" t="s">
        <v>54</v>
      </c>
      <c r="B29" s="25" t="s">
        <v>42</v>
      </c>
      <c r="C29" s="3" t="s">
        <v>55</v>
      </c>
      <c r="D29" s="23">
        <v>6</v>
      </c>
      <c r="E29" s="24">
        <f>D29*197.1</f>
        <v>1182.5999999999999</v>
      </c>
    </row>
    <row r="30" spans="1:7" s="14" customFormat="1" x14ac:dyDescent="0.25">
      <c r="A30" s="10" t="s">
        <v>25</v>
      </c>
      <c r="B30" s="11"/>
      <c r="C30" s="12"/>
      <c r="D30" s="12"/>
      <c r="E30" s="13">
        <f>SUM(E23:E29)</f>
        <v>91831.02</v>
      </c>
    </row>
    <row r="31" spans="1:7" ht="14.25" customHeight="1" x14ac:dyDescent="0.25"/>
    <row r="32" spans="1:7" ht="30" customHeight="1" x14ac:dyDescent="0.25">
      <c r="A32" s="53" t="s">
        <v>56</v>
      </c>
      <c r="B32" s="53"/>
      <c r="C32" s="53"/>
      <c r="D32" s="53"/>
      <c r="E32" s="53"/>
    </row>
    <row r="33" spans="1:5" ht="30" customHeight="1" x14ac:dyDescent="0.25">
      <c r="A33" s="48" t="s">
        <v>21</v>
      </c>
      <c r="B33" s="48"/>
      <c r="C33" s="48"/>
      <c r="D33" s="48"/>
      <c r="E33" s="48"/>
    </row>
    <row r="34" spans="1:5" x14ac:dyDescent="0.25">
      <c r="A34" s="48" t="s">
        <v>20</v>
      </c>
      <c r="B34" s="48"/>
      <c r="C34" s="48"/>
      <c r="D34" s="48"/>
      <c r="E34" s="48"/>
    </row>
    <row r="35" spans="1:5" ht="31.5" customHeight="1" x14ac:dyDescent="0.25">
      <c r="A35" s="48" t="s">
        <v>36</v>
      </c>
      <c r="B35" s="48"/>
      <c r="C35" s="48"/>
      <c r="D35" s="48"/>
      <c r="E35" s="48"/>
    </row>
    <row r="36" spans="1:5" x14ac:dyDescent="0.25">
      <c r="A36" s="48" t="s">
        <v>18</v>
      </c>
      <c r="B36" s="48"/>
      <c r="C36" s="48"/>
      <c r="D36" s="48"/>
      <c r="E36" s="48"/>
    </row>
    <row r="37" spans="1:5" x14ac:dyDescent="0.25">
      <c r="A37" s="55" t="s">
        <v>5</v>
      </c>
      <c r="B37" s="55"/>
      <c r="C37" s="55"/>
      <c r="D37" s="55"/>
      <c r="E37" s="55"/>
    </row>
    <row r="38" spans="1:5" x14ac:dyDescent="0.25">
      <c r="A38" s="48" t="s">
        <v>18</v>
      </c>
      <c r="B38" s="48"/>
      <c r="C38" s="48"/>
      <c r="D38" s="48"/>
      <c r="E38" s="48"/>
    </row>
    <row r="39" spans="1:5" x14ac:dyDescent="0.25">
      <c r="A39" s="56" t="s">
        <v>34</v>
      </c>
      <c r="B39" s="56"/>
      <c r="C39" s="56"/>
      <c r="D39" s="56"/>
      <c r="E39" s="56"/>
    </row>
    <row r="40" spans="1:5" ht="11.25" customHeight="1" x14ac:dyDescent="0.25">
      <c r="B40" s="57" t="s">
        <v>19</v>
      </c>
      <c r="C40" s="57"/>
      <c r="D40" s="57"/>
      <c r="E40" s="6" t="s">
        <v>6</v>
      </c>
    </row>
    <row r="41" spans="1:5" x14ac:dyDescent="0.25">
      <c r="A41" s="27"/>
      <c r="B41" s="27"/>
      <c r="C41" s="27"/>
      <c r="D41" s="27"/>
      <c r="E41" s="27"/>
    </row>
    <row r="42" spans="1:5" ht="24" customHeight="1" x14ac:dyDescent="0.25">
      <c r="A42" s="56" t="s">
        <v>35</v>
      </c>
      <c r="B42" s="56"/>
      <c r="C42" s="56"/>
      <c r="D42" s="56"/>
      <c r="E42" s="56"/>
    </row>
    <row r="43" spans="1:5" ht="16.5" customHeight="1" x14ac:dyDescent="0.25">
      <c r="B43" s="54" t="s">
        <v>19</v>
      </c>
      <c r="C43" s="54"/>
      <c r="D43" s="54"/>
      <c r="E43" s="6" t="s">
        <v>6</v>
      </c>
    </row>
    <row r="44" spans="1:5" ht="16.5" customHeight="1" x14ac:dyDescent="0.3">
      <c r="A44" s="16" t="s">
        <v>40</v>
      </c>
      <c r="B44" s="26"/>
      <c r="C44" s="26"/>
      <c r="D44" s="26"/>
      <c r="E44" s="6"/>
    </row>
    <row r="45" spans="1:5" ht="16.5" customHeight="1" x14ac:dyDescent="0.3">
      <c r="A45" s="16" t="s">
        <v>41</v>
      </c>
      <c r="B45" s="26"/>
      <c r="C45" s="26"/>
      <c r="D45" s="26"/>
      <c r="E45" s="6"/>
    </row>
    <row r="46" spans="1:5" x14ac:dyDescent="0.25">
      <c r="A46" s="14" t="s">
        <v>37</v>
      </c>
    </row>
    <row r="47" spans="1:5" x14ac:dyDescent="0.25">
      <c r="A47" s="2" t="s">
        <v>45</v>
      </c>
      <c r="B47" s="19">
        <v>138322.04999999999</v>
      </c>
    </row>
    <row r="48" spans="1:5" x14ac:dyDescent="0.25">
      <c r="A48" s="17" t="s">
        <v>57</v>
      </c>
      <c r="B48" s="20"/>
    </row>
    <row r="49" spans="1:2" x14ac:dyDescent="0.25">
      <c r="A49" s="2" t="s">
        <v>38</v>
      </c>
      <c r="B49" s="20">
        <v>105327.9</v>
      </c>
    </row>
    <row r="50" spans="1:2" x14ac:dyDescent="0.25">
      <c r="A50" s="2" t="s">
        <v>58</v>
      </c>
      <c r="B50" s="20">
        <f>8.5*100</f>
        <v>850</v>
      </c>
    </row>
    <row r="51" spans="1:2" ht="27.6" x14ac:dyDescent="0.25">
      <c r="A51" s="18" t="s">
        <v>44</v>
      </c>
      <c r="B51" s="20">
        <f>E30</f>
        <v>91831.02</v>
      </c>
    </row>
    <row r="52" spans="1:2" x14ac:dyDescent="0.25">
      <c r="A52" s="14" t="s">
        <v>39</v>
      </c>
      <c r="B52" s="21">
        <f>B47+B49+B50-B51</f>
        <v>152668.93</v>
      </c>
    </row>
  </sheetData>
  <mergeCells count="31">
    <mergeCell ref="B43:D43"/>
    <mergeCell ref="A36:E36"/>
    <mergeCell ref="A37:E37"/>
    <mergeCell ref="A38:E38"/>
    <mergeCell ref="A39:E39"/>
    <mergeCell ref="B40:D40"/>
    <mergeCell ref="A42:E42"/>
    <mergeCell ref="A35:E35"/>
    <mergeCell ref="A14:E14"/>
    <mergeCell ref="A15:E15"/>
    <mergeCell ref="A16:E16"/>
    <mergeCell ref="A17:E17"/>
    <mergeCell ref="A18:E18"/>
    <mergeCell ref="A19:E19"/>
    <mergeCell ref="A20:E20"/>
    <mergeCell ref="A21:E2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Normal="100" zoomScaleSheetLayoutView="100" workbookViewId="0">
      <selection activeCell="F33" sqref="F3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ht="15" customHeight="1" x14ac:dyDescent="0.3">
      <c r="A3" s="45" t="s">
        <v>59</v>
      </c>
      <c r="B3" s="45"/>
      <c r="C3" s="45"/>
      <c r="D3" s="45"/>
      <c r="E3" s="45"/>
    </row>
    <row r="4" spans="1:5" s="1" customFormat="1" ht="17.25" customHeight="1" x14ac:dyDescent="0.3">
      <c r="A4" s="5" t="s">
        <v>13</v>
      </c>
      <c r="B4" s="29"/>
      <c r="C4" s="29"/>
      <c r="D4" s="47" t="s">
        <v>60</v>
      </c>
      <c r="E4" s="47"/>
    </row>
    <row r="5" spans="1:5" ht="8.25" customHeight="1" x14ac:dyDescent="0.25">
      <c r="A5" s="32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26</v>
      </c>
      <c r="B7" s="49"/>
      <c r="C7" s="49"/>
      <c r="D7" s="49"/>
      <c r="E7" s="49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8" t="s">
        <v>27</v>
      </c>
      <c r="B10" s="48"/>
      <c r="C10" s="48"/>
      <c r="D10" s="48"/>
      <c r="E10" s="48"/>
    </row>
    <row r="11" spans="1:5" ht="22.5" customHeight="1" x14ac:dyDescent="0.25">
      <c r="A11" s="50" t="s">
        <v>14</v>
      </c>
      <c r="B11" s="51"/>
      <c r="C11" s="51"/>
      <c r="D11" s="51"/>
      <c r="E11" s="51"/>
    </row>
    <row r="12" spans="1:5" ht="30.75" customHeight="1" x14ac:dyDescent="0.25">
      <c r="A12" s="48" t="s">
        <v>28</v>
      </c>
      <c r="B12" s="48"/>
      <c r="C12" s="48"/>
      <c r="D12" s="48"/>
      <c r="E12" s="48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8" t="s">
        <v>22</v>
      </c>
      <c r="B14" s="48"/>
      <c r="C14" s="48"/>
      <c r="D14" s="48"/>
      <c r="E14" s="48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8" t="s">
        <v>23</v>
      </c>
      <c r="B16" s="48"/>
      <c r="C16" s="48"/>
      <c r="D16" s="48"/>
      <c r="E16" s="48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8" t="s">
        <v>17</v>
      </c>
      <c r="B18" s="48"/>
      <c r="C18" s="48"/>
      <c r="D18" s="48"/>
      <c r="E18" s="48"/>
    </row>
    <row r="19" spans="1:7" ht="63.75" customHeight="1" x14ac:dyDescent="0.25">
      <c r="A19" s="48" t="s">
        <v>29</v>
      </c>
      <c r="B19" s="48"/>
      <c r="C19" s="48"/>
      <c r="D19" s="48"/>
      <c r="E19" s="48"/>
    </row>
    <row r="20" spans="1:7" ht="33.75" customHeight="1" x14ac:dyDescent="0.25">
      <c r="A20" s="52" t="s">
        <v>30</v>
      </c>
      <c r="B20" s="52"/>
      <c r="C20" s="52"/>
      <c r="D20" s="52"/>
      <c r="E20" s="52"/>
    </row>
    <row r="21" spans="1:7" ht="10.5" customHeight="1" x14ac:dyDescent="0.25">
      <c r="A21" s="52"/>
      <c r="B21" s="52"/>
      <c r="C21" s="52"/>
      <c r="D21" s="52"/>
      <c r="E21" s="52"/>
      <c r="F21" s="2">
        <f>339.2+1466.2</f>
        <v>1805.4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2" t="s">
        <v>47</v>
      </c>
      <c r="B23" s="9" t="s">
        <v>43</v>
      </c>
      <c r="C23" s="3" t="s">
        <v>4</v>
      </c>
      <c r="D23" s="3">
        <f>11.9</f>
        <v>11.9</v>
      </c>
      <c r="E23" s="8">
        <f>D23*F21*G21</f>
        <v>64452.780000000006</v>
      </c>
    </row>
    <row r="24" spans="1:7" ht="69" x14ac:dyDescent="0.25">
      <c r="A24" s="7" t="s">
        <v>61</v>
      </c>
      <c r="B24" s="9" t="s">
        <v>62</v>
      </c>
      <c r="C24" s="3" t="s">
        <v>4</v>
      </c>
      <c r="D24" s="3"/>
      <c r="E24" s="8">
        <f>1122.96*3</f>
        <v>3368.88</v>
      </c>
    </row>
    <row r="25" spans="1:7" x14ac:dyDescent="0.25">
      <c r="A25" s="7" t="s">
        <v>46</v>
      </c>
      <c r="B25" s="9" t="s">
        <v>24</v>
      </c>
      <c r="C25" s="3" t="s">
        <v>4</v>
      </c>
      <c r="D25" s="3">
        <v>3.3</v>
      </c>
      <c r="E25" s="8">
        <f>D25*F21*G21</f>
        <v>17873.46</v>
      </c>
    </row>
    <row r="26" spans="1:7" x14ac:dyDescent="0.25">
      <c r="A26" s="7" t="s">
        <v>31</v>
      </c>
      <c r="B26" s="9" t="s">
        <v>62</v>
      </c>
      <c r="C26" s="3" t="s">
        <v>33</v>
      </c>
      <c r="D26" s="23"/>
      <c r="E26" s="24">
        <v>1716.22</v>
      </c>
    </row>
    <row r="27" spans="1:7" x14ac:dyDescent="0.25">
      <c r="A27" s="15" t="s">
        <v>66</v>
      </c>
      <c r="B27" s="25" t="s">
        <v>64</v>
      </c>
      <c r="C27" s="3" t="s">
        <v>55</v>
      </c>
      <c r="D27" s="23">
        <v>8</v>
      </c>
      <c r="E27" s="24">
        <f>D27*197.1</f>
        <v>1576.8</v>
      </c>
    </row>
    <row r="28" spans="1:7" x14ac:dyDescent="0.25">
      <c r="A28" s="15" t="s">
        <v>63</v>
      </c>
      <c r="B28" s="25" t="s">
        <v>65</v>
      </c>
      <c r="C28" s="3" t="s">
        <v>55</v>
      </c>
      <c r="D28" s="23">
        <v>2</v>
      </c>
      <c r="E28" s="24">
        <f>D28*197.1</f>
        <v>394.2</v>
      </c>
    </row>
    <row r="29" spans="1:7" s="14" customFormat="1" x14ac:dyDescent="0.25">
      <c r="A29" s="10" t="s">
        <v>25</v>
      </c>
      <c r="B29" s="11"/>
      <c r="C29" s="12"/>
      <c r="D29" s="12"/>
      <c r="E29" s="13">
        <f>SUM(E23:E28)</f>
        <v>89382.34</v>
      </c>
    </row>
    <row r="30" spans="1:7" ht="14.25" customHeight="1" x14ac:dyDescent="0.25"/>
    <row r="31" spans="1:7" ht="30" customHeight="1" x14ac:dyDescent="0.25">
      <c r="A31" s="53" t="s">
        <v>79</v>
      </c>
      <c r="B31" s="53"/>
      <c r="C31" s="53"/>
      <c r="D31" s="53"/>
      <c r="E31" s="53"/>
    </row>
    <row r="32" spans="1:7" ht="30" customHeight="1" x14ac:dyDescent="0.25">
      <c r="A32" s="48" t="s">
        <v>21</v>
      </c>
      <c r="B32" s="48"/>
      <c r="C32" s="48"/>
      <c r="D32" s="48"/>
      <c r="E32" s="48"/>
    </row>
    <row r="33" spans="1:5" x14ac:dyDescent="0.25">
      <c r="A33" s="48" t="s">
        <v>20</v>
      </c>
      <c r="B33" s="48"/>
      <c r="C33" s="48"/>
      <c r="D33" s="48"/>
      <c r="E33" s="48"/>
    </row>
    <row r="34" spans="1:5" ht="31.5" customHeight="1" x14ac:dyDescent="0.25">
      <c r="A34" s="48" t="s">
        <v>36</v>
      </c>
      <c r="B34" s="48"/>
      <c r="C34" s="48"/>
      <c r="D34" s="48"/>
      <c r="E34" s="48"/>
    </row>
    <row r="35" spans="1:5" x14ac:dyDescent="0.25">
      <c r="A35" s="48" t="s">
        <v>18</v>
      </c>
      <c r="B35" s="48"/>
      <c r="C35" s="48"/>
      <c r="D35" s="48"/>
      <c r="E35" s="48"/>
    </row>
    <row r="36" spans="1:5" x14ac:dyDescent="0.25">
      <c r="A36" s="55" t="s">
        <v>5</v>
      </c>
      <c r="B36" s="55"/>
      <c r="C36" s="55"/>
      <c r="D36" s="55"/>
      <c r="E36" s="55"/>
    </row>
    <row r="37" spans="1:5" x14ac:dyDescent="0.25">
      <c r="A37" s="48" t="s">
        <v>18</v>
      </c>
      <c r="B37" s="48"/>
      <c r="C37" s="48"/>
      <c r="D37" s="48"/>
      <c r="E37" s="48"/>
    </row>
    <row r="38" spans="1:5" x14ac:dyDescent="0.25">
      <c r="A38" s="56" t="s">
        <v>34</v>
      </c>
      <c r="B38" s="56"/>
      <c r="C38" s="56"/>
      <c r="D38" s="56"/>
      <c r="E38" s="56"/>
    </row>
    <row r="39" spans="1:5" ht="11.25" customHeight="1" x14ac:dyDescent="0.25">
      <c r="B39" s="57" t="s">
        <v>19</v>
      </c>
      <c r="C39" s="57"/>
      <c r="D39" s="57"/>
      <c r="E39" s="6" t="s">
        <v>6</v>
      </c>
    </row>
    <row r="40" spans="1:5" x14ac:dyDescent="0.25">
      <c r="A40" s="31"/>
      <c r="B40" s="31"/>
      <c r="C40" s="31"/>
      <c r="D40" s="31"/>
      <c r="E40" s="31"/>
    </row>
    <row r="41" spans="1:5" ht="24" customHeight="1" x14ac:dyDescent="0.25">
      <c r="A41" s="56" t="s">
        <v>35</v>
      </c>
      <c r="B41" s="56"/>
      <c r="C41" s="56"/>
      <c r="D41" s="56"/>
      <c r="E41" s="56"/>
    </row>
    <row r="42" spans="1:5" ht="16.5" customHeight="1" x14ac:dyDescent="0.25">
      <c r="B42" s="54" t="s">
        <v>19</v>
      </c>
      <c r="C42" s="54"/>
      <c r="D42" s="54"/>
      <c r="E42" s="6" t="s">
        <v>6</v>
      </c>
    </row>
    <row r="43" spans="1:5" ht="16.5" customHeight="1" x14ac:dyDescent="0.3">
      <c r="A43" s="16" t="s">
        <v>40</v>
      </c>
      <c r="B43" s="33"/>
      <c r="C43" s="33"/>
      <c r="D43" s="33"/>
      <c r="E43" s="6"/>
    </row>
    <row r="44" spans="1:5" ht="16.5" customHeight="1" x14ac:dyDescent="0.3">
      <c r="A44" s="16" t="s">
        <v>41</v>
      </c>
      <c r="B44" s="33"/>
      <c r="C44" s="33"/>
      <c r="D44" s="33"/>
      <c r="E44" s="6"/>
    </row>
    <row r="45" spans="1:5" x14ac:dyDescent="0.25">
      <c r="A45" s="14" t="s">
        <v>37</v>
      </c>
    </row>
    <row r="46" spans="1:5" x14ac:dyDescent="0.25">
      <c r="A46" s="2" t="s">
        <v>45</v>
      </c>
      <c r="B46" s="19">
        <f>'1кв'!B52</f>
        <v>152668.93</v>
      </c>
    </row>
    <row r="47" spans="1:5" x14ac:dyDescent="0.25">
      <c r="A47" s="17" t="s">
        <v>67</v>
      </c>
      <c r="B47" s="20"/>
    </row>
    <row r="48" spans="1:5" x14ac:dyDescent="0.25">
      <c r="A48" s="2" t="s">
        <v>38</v>
      </c>
      <c r="B48" s="20">
        <v>110147.06</v>
      </c>
    </row>
    <row r="49" spans="1:2" x14ac:dyDescent="0.25">
      <c r="A49" s="2" t="s">
        <v>58</v>
      </c>
      <c r="B49" s="20">
        <f>3*100</f>
        <v>300</v>
      </c>
    </row>
    <row r="50" spans="1:2" ht="27.6" x14ac:dyDescent="0.25">
      <c r="A50" s="18" t="s">
        <v>44</v>
      </c>
      <c r="B50" s="20">
        <f>E29</f>
        <v>89382.34</v>
      </c>
    </row>
    <row r="51" spans="1:2" x14ac:dyDescent="0.25">
      <c r="A51" s="14" t="s">
        <v>39</v>
      </c>
      <c r="B51" s="21">
        <f>B46+B48+B49-B50</f>
        <v>173733.65</v>
      </c>
    </row>
  </sheetData>
  <mergeCells count="31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4:E34"/>
    <mergeCell ref="A14:E14"/>
    <mergeCell ref="A15:E15"/>
    <mergeCell ref="A16:E16"/>
    <mergeCell ref="A17:E17"/>
    <mergeCell ref="A18:E18"/>
    <mergeCell ref="A19:E19"/>
    <mergeCell ref="A20:E20"/>
    <mergeCell ref="A21:E21"/>
    <mergeCell ref="A31:E31"/>
    <mergeCell ref="A32:E32"/>
    <mergeCell ref="A33:E33"/>
    <mergeCell ref="B42:D42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3" zoomScaleNormal="100" zoomScaleSheetLayoutView="100" workbookViewId="0">
      <selection activeCell="E27" sqref="E27:E3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ht="15" customHeight="1" x14ac:dyDescent="0.3">
      <c r="A3" s="45" t="s">
        <v>68</v>
      </c>
      <c r="B3" s="45"/>
      <c r="C3" s="45"/>
      <c r="D3" s="45"/>
      <c r="E3" s="45"/>
    </row>
    <row r="4" spans="1:5" s="1" customFormat="1" ht="17.25" customHeight="1" x14ac:dyDescent="0.3">
      <c r="A4" s="5" t="s">
        <v>13</v>
      </c>
      <c r="B4" s="29"/>
      <c r="C4" s="29"/>
      <c r="D4" s="47" t="s">
        <v>69</v>
      </c>
      <c r="E4" s="47"/>
    </row>
    <row r="5" spans="1:5" ht="8.25" customHeight="1" x14ac:dyDescent="0.25">
      <c r="A5" s="3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26</v>
      </c>
      <c r="B7" s="49"/>
      <c r="C7" s="49"/>
      <c r="D7" s="49"/>
      <c r="E7" s="49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8" t="s">
        <v>27</v>
      </c>
      <c r="B10" s="48"/>
      <c r="C10" s="48"/>
      <c r="D10" s="48"/>
      <c r="E10" s="48"/>
    </row>
    <row r="11" spans="1:5" ht="22.5" customHeight="1" x14ac:dyDescent="0.25">
      <c r="A11" s="50" t="s">
        <v>14</v>
      </c>
      <c r="B11" s="51"/>
      <c r="C11" s="51"/>
      <c r="D11" s="51"/>
      <c r="E11" s="51"/>
    </row>
    <row r="12" spans="1:5" ht="30.75" customHeight="1" x14ac:dyDescent="0.25">
      <c r="A12" s="48" t="s">
        <v>28</v>
      </c>
      <c r="B12" s="48"/>
      <c r="C12" s="48"/>
      <c r="D12" s="48"/>
      <c r="E12" s="48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8" t="s">
        <v>22</v>
      </c>
      <c r="B14" s="48"/>
      <c r="C14" s="48"/>
      <c r="D14" s="48"/>
      <c r="E14" s="48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8" t="s">
        <v>23</v>
      </c>
      <c r="B16" s="48"/>
      <c r="C16" s="48"/>
      <c r="D16" s="48"/>
      <c r="E16" s="48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8" t="s">
        <v>17</v>
      </c>
      <c r="B18" s="48"/>
      <c r="C18" s="48"/>
      <c r="D18" s="48"/>
      <c r="E18" s="48"/>
    </row>
    <row r="19" spans="1:7" ht="63.75" customHeight="1" x14ac:dyDescent="0.25">
      <c r="A19" s="48" t="s">
        <v>29</v>
      </c>
      <c r="B19" s="48"/>
      <c r="C19" s="48"/>
      <c r="D19" s="48"/>
      <c r="E19" s="48"/>
    </row>
    <row r="20" spans="1:7" ht="33.75" customHeight="1" x14ac:dyDescent="0.25">
      <c r="A20" s="52" t="s">
        <v>30</v>
      </c>
      <c r="B20" s="52"/>
      <c r="C20" s="52"/>
      <c r="D20" s="52"/>
      <c r="E20" s="52"/>
    </row>
    <row r="21" spans="1:7" ht="10.5" customHeight="1" x14ac:dyDescent="0.25">
      <c r="A21" s="52"/>
      <c r="B21" s="52"/>
      <c r="C21" s="52"/>
      <c r="D21" s="52"/>
      <c r="E21" s="52"/>
      <c r="F21" s="2">
        <f>339.2+1466.2</f>
        <v>1805.4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2" t="s">
        <v>47</v>
      </c>
      <c r="B23" s="9" t="s">
        <v>43</v>
      </c>
      <c r="C23" s="3" t="s">
        <v>4</v>
      </c>
      <c r="D23" s="3">
        <v>11.94</v>
      </c>
      <c r="E23" s="8">
        <f>D23*F21*G21</f>
        <v>64669.428</v>
      </c>
    </row>
    <row r="24" spans="1:7" ht="69" x14ac:dyDescent="0.25">
      <c r="A24" s="7" t="s">
        <v>61</v>
      </c>
      <c r="B24" s="9" t="s">
        <v>70</v>
      </c>
      <c r="C24" s="3" t="s">
        <v>4</v>
      </c>
      <c r="D24" s="3"/>
      <c r="E24" s="8">
        <f>1122.96*3</f>
        <v>3368.88</v>
      </c>
    </row>
    <row r="25" spans="1:7" x14ac:dyDescent="0.25">
      <c r="A25" s="7" t="s">
        <v>46</v>
      </c>
      <c r="B25" s="9" t="s">
        <v>24</v>
      </c>
      <c r="C25" s="3" t="s">
        <v>4</v>
      </c>
      <c r="D25" s="3">
        <v>3.43</v>
      </c>
      <c r="E25" s="8">
        <f>D25*F21*G21</f>
        <v>18577.566000000003</v>
      </c>
    </row>
    <row r="26" spans="1:7" x14ac:dyDescent="0.25">
      <c r="A26" s="7" t="s">
        <v>31</v>
      </c>
      <c r="B26" s="9" t="s">
        <v>70</v>
      </c>
      <c r="C26" s="3" t="s">
        <v>33</v>
      </c>
      <c r="D26" s="23"/>
      <c r="E26" s="24">
        <v>0</v>
      </c>
    </row>
    <row r="27" spans="1:7" ht="27.6" x14ac:dyDescent="0.25">
      <c r="A27" s="15" t="s">
        <v>71</v>
      </c>
      <c r="B27" s="37" t="s">
        <v>77</v>
      </c>
      <c r="C27" s="3" t="s">
        <v>33</v>
      </c>
      <c r="D27" s="23"/>
      <c r="E27" s="24">
        <v>1428.07</v>
      </c>
    </row>
    <row r="28" spans="1:7" x14ac:dyDescent="0.25">
      <c r="A28" s="15" t="s">
        <v>72</v>
      </c>
      <c r="B28" s="37" t="s">
        <v>77</v>
      </c>
      <c r="C28" s="3" t="s">
        <v>33</v>
      </c>
      <c r="D28" s="23"/>
      <c r="E28" s="24">
        <v>321.48</v>
      </c>
    </row>
    <row r="29" spans="1:7" x14ac:dyDescent="0.25">
      <c r="A29" s="15" t="s">
        <v>73</v>
      </c>
      <c r="B29" s="37" t="s">
        <v>77</v>
      </c>
      <c r="C29" s="3" t="s">
        <v>33</v>
      </c>
      <c r="D29" s="23"/>
      <c r="E29" s="24">
        <v>1115.57</v>
      </c>
    </row>
    <row r="30" spans="1:7" x14ac:dyDescent="0.25">
      <c r="A30" s="15" t="s">
        <v>74</v>
      </c>
      <c r="B30" s="37" t="s">
        <v>77</v>
      </c>
      <c r="C30" s="3" t="s">
        <v>33</v>
      </c>
      <c r="D30" s="23"/>
      <c r="E30" s="24">
        <v>801.55</v>
      </c>
    </row>
    <row r="31" spans="1:7" ht="27.6" x14ac:dyDescent="0.25">
      <c r="A31" s="15" t="s">
        <v>75</v>
      </c>
      <c r="B31" s="37" t="s">
        <v>77</v>
      </c>
      <c r="C31" s="3" t="s">
        <v>55</v>
      </c>
      <c r="D31" s="23">
        <v>16</v>
      </c>
      <c r="E31" s="24">
        <f>D31*206.95</f>
        <v>3311.2</v>
      </c>
    </row>
    <row r="32" spans="1:7" ht="27.6" x14ac:dyDescent="0.25">
      <c r="A32" s="15" t="s">
        <v>76</v>
      </c>
      <c r="B32" s="37" t="s">
        <v>78</v>
      </c>
      <c r="C32" s="3" t="s">
        <v>33</v>
      </c>
      <c r="D32" s="23"/>
      <c r="E32" s="24">
        <v>6939.15</v>
      </c>
    </row>
    <row r="33" spans="1:5" x14ac:dyDescent="0.25">
      <c r="A33" s="38" t="s">
        <v>80</v>
      </c>
      <c r="B33" s="9" t="s">
        <v>70</v>
      </c>
      <c r="C33" s="3" t="s">
        <v>33</v>
      </c>
      <c r="D33" s="23"/>
      <c r="E33" s="24">
        <v>6500</v>
      </c>
    </row>
    <row r="34" spans="1:5" s="14" customFormat="1" x14ac:dyDescent="0.25">
      <c r="A34" s="10" t="s">
        <v>25</v>
      </c>
      <c r="B34" s="11"/>
      <c r="C34" s="12"/>
      <c r="D34" s="12"/>
      <c r="E34" s="13">
        <f>SUM(E23:E33)</f>
        <v>107032.89400000001</v>
      </c>
    </row>
    <row r="35" spans="1:5" ht="14.25" customHeight="1" x14ac:dyDescent="0.25"/>
    <row r="36" spans="1:5" ht="30" customHeight="1" x14ac:dyDescent="0.25">
      <c r="A36" s="53" t="s">
        <v>82</v>
      </c>
      <c r="B36" s="53"/>
      <c r="C36" s="53"/>
      <c r="D36" s="53"/>
      <c r="E36" s="53"/>
    </row>
    <row r="37" spans="1:5" ht="30" customHeight="1" x14ac:dyDescent="0.25">
      <c r="A37" s="48" t="s">
        <v>21</v>
      </c>
      <c r="B37" s="48"/>
      <c r="C37" s="48"/>
      <c r="D37" s="48"/>
      <c r="E37" s="48"/>
    </row>
    <row r="38" spans="1:5" x14ac:dyDescent="0.25">
      <c r="A38" s="48" t="s">
        <v>20</v>
      </c>
      <c r="B38" s="48"/>
      <c r="C38" s="48"/>
      <c r="D38" s="48"/>
      <c r="E38" s="48"/>
    </row>
    <row r="39" spans="1:5" ht="31.5" customHeight="1" x14ac:dyDescent="0.25">
      <c r="A39" s="48" t="s">
        <v>36</v>
      </c>
      <c r="B39" s="48"/>
      <c r="C39" s="48"/>
      <c r="D39" s="48"/>
      <c r="E39" s="48"/>
    </row>
    <row r="40" spans="1:5" x14ac:dyDescent="0.25">
      <c r="A40" s="48" t="s">
        <v>18</v>
      </c>
      <c r="B40" s="48"/>
      <c r="C40" s="48"/>
      <c r="D40" s="48"/>
      <c r="E40" s="48"/>
    </row>
    <row r="41" spans="1:5" x14ac:dyDescent="0.25">
      <c r="A41" s="55" t="s">
        <v>5</v>
      </c>
      <c r="B41" s="55"/>
      <c r="C41" s="55"/>
      <c r="D41" s="55"/>
      <c r="E41" s="55"/>
    </row>
    <row r="42" spans="1:5" x14ac:dyDescent="0.25">
      <c r="A42" s="48" t="s">
        <v>18</v>
      </c>
      <c r="B42" s="48"/>
      <c r="C42" s="48"/>
      <c r="D42" s="48"/>
      <c r="E42" s="48"/>
    </row>
    <row r="43" spans="1:5" x14ac:dyDescent="0.25">
      <c r="A43" s="56" t="s">
        <v>34</v>
      </c>
      <c r="B43" s="56"/>
      <c r="C43" s="56"/>
      <c r="D43" s="56"/>
      <c r="E43" s="56"/>
    </row>
    <row r="44" spans="1:5" ht="11.25" customHeight="1" x14ac:dyDescent="0.25">
      <c r="B44" s="57" t="s">
        <v>19</v>
      </c>
      <c r="C44" s="57"/>
      <c r="D44" s="57"/>
      <c r="E44" s="6" t="s">
        <v>6</v>
      </c>
    </row>
    <row r="45" spans="1:5" x14ac:dyDescent="0.25">
      <c r="A45" s="35"/>
      <c r="B45" s="35"/>
      <c r="C45" s="35"/>
      <c r="D45" s="35"/>
      <c r="E45" s="35"/>
    </row>
    <row r="46" spans="1:5" ht="24" customHeight="1" x14ac:dyDescent="0.25">
      <c r="A46" s="56" t="s">
        <v>35</v>
      </c>
      <c r="B46" s="56"/>
      <c r="C46" s="56"/>
      <c r="D46" s="56"/>
      <c r="E46" s="56"/>
    </row>
    <row r="47" spans="1:5" ht="16.5" customHeight="1" x14ac:dyDescent="0.25">
      <c r="B47" s="54" t="s">
        <v>19</v>
      </c>
      <c r="C47" s="54"/>
      <c r="D47" s="54"/>
      <c r="E47" s="6" t="s">
        <v>6</v>
      </c>
    </row>
    <row r="48" spans="1:5" ht="16.5" customHeight="1" x14ac:dyDescent="0.3">
      <c r="A48" s="16" t="s">
        <v>40</v>
      </c>
      <c r="B48" s="34"/>
      <c r="C48" s="34"/>
      <c r="D48" s="34"/>
      <c r="E48" s="6"/>
    </row>
    <row r="49" spans="1:5" ht="16.5" customHeight="1" x14ac:dyDescent="0.3">
      <c r="A49" s="16" t="s">
        <v>41</v>
      </c>
      <c r="B49" s="34"/>
      <c r="C49" s="34"/>
      <c r="D49" s="34"/>
      <c r="E49" s="6"/>
    </row>
    <row r="50" spans="1:5" x14ac:dyDescent="0.25">
      <c r="A50" s="14" t="s">
        <v>37</v>
      </c>
    </row>
    <row r="51" spans="1:5" x14ac:dyDescent="0.25">
      <c r="A51" s="2" t="s">
        <v>45</v>
      </c>
      <c r="B51" s="19">
        <f>'2кв'!B51</f>
        <v>173733.65</v>
      </c>
    </row>
    <row r="52" spans="1:5" x14ac:dyDescent="0.25">
      <c r="A52" s="17" t="s">
        <v>81</v>
      </c>
      <c r="B52" s="20"/>
    </row>
    <row r="53" spans="1:5" x14ac:dyDescent="0.25">
      <c r="A53" s="2" t="s">
        <v>38</v>
      </c>
      <c r="B53" s="20">
        <v>107497.55</v>
      </c>
    </row>
    <row r="54" spans="1:5" x14ac:dyDescent="0.25">
      <c r="A54" s="2" t="s">
        <v>58</v>
      </c>
      <c r="B54" s="20">
        <f>3*100</f>
        <v>300</v>
      </c>
    </row>
    <row r="55" spans="1:5" ht="27.6" x14ac:dyDescent="0.25">
      <c r="A55" s="18" t="s">
        <v>44</v>
      </c>
      <c r="B55" s="20">
        <f>E34</f>
        <v>107032.89400000001</v>
      </c>
    </row>
    <row r="56" spans="1:5" x14ac:dyDescent="0.25">
      <c r="A56" s="14" t="s">
        <v>39</v>
      </c>
      <c r="B56" s="21">
        <f>B51+B53+B54-B55</f>
        <v>174498.30599999998</v>
      </c>
    </row>
  </sheetData>
  <mergeCells count="31">
    <mergeCell ref="B47:D47"/>
    <mergeCell ref="A40:E40"/>
    <mergeCell ref="A41:E41"/>
    <mergeCell ref="A42:E42"/>
    <mergeCell ref="A43:E43"/>
    <mergeCell ref="B44:D44"/>
    <mergeCell ref="A46:E46"/>
    <mergeCell ref="A39:E39"/>
    <mergeCell ref="A14:E14"/>
    <mergeCell ref="A15:E15"/>
    <mergeCell ref="A16:E16"/>
    <mergeCell ref="A17:E17"/>
    <mergeCell ref="A18:E18"/>
    <mergeCell ref="A19:E19"/>
    <mergeCell ref="A20:E20"/>
    <mergeCell ref="A21:E21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Normal="100" zoomScaleSheetLayoutView="100" workbookViewId="0">
      <selection activeCell="A39" sqref="A39:E3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44" t="s">
        <v>11</v>
      </c>
      <c r="B1" s="44"/>
      <c r="C1" s="44"/>
      <c r="D1" s="44"/>
      <c r="E1" s="44"/>
    </row>
    <row r="2" spans="1:5" ht="32.25" customHeight="1" x14ac:dyDescent="0.3">
      <c r="A2" s="45" t="s">
        <v>12</v>
      </c>
      <c r="B2" s="46"/>
      <c r="C2" s="46"/>
      <c r="D2" s="46"/>
      <c r="E2" s="46"/>
    </row>
    <row r="3" spans="1:5" ht="15" customHeight="1" x14ac:dyDescent="0.25">
      <c r="A3" s="58" t="s">
        <v>83</v>
      </c>
      <c r="B3" s="58"/>
      <c r="C3" s="58"/>
      <c r="D3" s="58"/>
      <c r="E3" s="58"/>
    </row>
    <row r="4" spans="1:5" s="1" customFormat="1" ht="17.25" customHeight="1" x14ac:dyDescent="0.3">
      <c r="A4" s="59" t="s">
        <v>13</v>
      </c>
      <c r="B4" s="4"/>
      <c r="C4" s="4"/>
      <c r="D4" s="4"/>
      <c r="E4" s="60" t="s">
        <v>84</v>
      </c>
    </row>
    <row r="5" spans="1:5" ht="8.25" customHeight="1" x14ac:dyDescent="0.25">
      <c r="A5" s="41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26</v>
      </c>
      <c r="B7" s="49"/>
      <c r="C7" s="49"/>
      <c r="D7" s="49"/>
      <c r="E7" s="49"/>
    </row>
    <row r="8" spans="1:5" x14ac:dyDescent="0.25">
      <c r="A8" s="42" t="s">
        <v>1</v>
      </c>
      <c r="B8" s="42"/>
      <c r="C8" s="42"/>
      <c r="D8" s="42"/>
      <c r="E8" s="42"/>
    </row>
    <row r="9" spans="1:5" ht="7.5" customHeight="1" x14ac:dyDescent="0.25">
      <c r="A9" s="43"/>
      <c r="B9" s="43"/>
      <c r="C9" s="43"/>
      <c r="D9" s="43"/>
      <c r="E9" s="43"/>
    </row>
    <row r="10" spans="1:5" x14ac:dyDescent="0.25">
      <c r="A10" s="48" t="s">
        <v>27</v>
      </c>
      <c r="B10" s="48"/>
      <c r="C10" s="48"/>
      <c r="D10" s="48"/>
      <c r="E10" s="48"/>
    </row>
    <row r="11" spans="1:5" ht="22.5" customHeight="1" x14ac:dyDescent="0.25">
      <c r="A11" s="50" t="s">
        <v>14</v>
      </c>
      <c r="B11" s="51"/>
      <c r="C11" s="51"/>
      <c r="D11" s="51"/>
      <c r="E11" s="51"/>
    </row>
    <row r="12" spans="1:5" ht="30.75" customHeight="1" x14ac:dyDescent="0.25">
      <c r="A12" s="48" t="s">
        <v>28</v>
      </c>
      <c r="B12" s="48"/>
      <c r="C12" s="48"/>
      <c r="D12" s="48"/>
      <c r="E12" s="48"/>
    </row>
    <row r="13" spans="1:5" x14ac:dyDescent="0.25">
      <c r="A13" s="42" t="s">
        <v>15</v>
      </c>
      <c r="B13" s="43"/>
      <c r="C13" s="43"/>
      <c r="D13" s="43"/>
      <c r="E13" s="43"/>
    </row>
    <row r="14" spans="1:5" x14ac:dyDescent="0.25">
      <c r="A14" s="48" t="s">
        <v>22</v>
      </c>
      <c r="B14" s="48"/>
      <c r="C14" s="48"/>
      <c r="D14" s="48"/>
      <c r="E14" s="48"/>
    </row>
    <row r="15" spans="1:5" ht="11.25" customHeight="1" x14ac:dyDescent="0.25">
      <c r="A15" s="42" t="s">
        <v>2</v>
      </c>
      <c r="B15" s="43"/>
      <c r="C15" s="43"/>
      <c r="D15" s="43"/>
      <c r="E15" s="43"/>
    </row>
    <row r="16" spans="1:5" x14ac:dyDescent="0.25">
      <c r="A16" s="48" t="s">
        <v>23</v>
      </c>
      <c r="B16" s="48"/>
      <c r="C16" s="48"/>
      <c r="D16" s="48"/>
      <c r="E16" s="48"/>
    </row>
    <row r="17" spans="1:7" ht="10.5" customHeight="1" x14ac:dyDescent="0.25">
      <c r="A17" s="42" t="s">
        <v>16</v>
      </c>
      <c r="B17" s="43"/>
      <c r="C17" s="43"/>
      <c r="D17" s="43"/>
      <c r="E17" s="43"/>
    </row>
    <row r="18" spans="1:7" ht="30.75" customHeight="1" x14ac:dyDescent="0.25">
      <c r="A18" s="48" t="s">
        <v>17</v>
      </c>
      <c r="B18" s="48"/>
      <c r="C18" s="48"/>
      <c r="D18" s="48"/>
      <c r="E18" s="48"/>
    </row>
    <row r="19" spans="1:7" ht="63.75" customHeight="1" x14ac:dyDescent="0.25">
      <c r="A19" s="48" t="s">
        <v>29</v>
      </c>
      <c r="B19" s="48"/>
      <c r="C19" s="48"/>
      <c r="D19" s="48"/>
      <c r="E19" s="48"/>
    </row>
    <row r="20" spans="1:7" ht="33.75" customHeight="1" x14ac:dyDescent="0.25">
      <c r="A20" s="52" t="s">
        <v>30</v>
      </c>
      <c r="B20" s="52"/>
      <c r="C20" s="52"/>
      <c r="D20" s="52"/>
      <c r="E20" s="52"/>
    </row>
    <row r="21" spans="1:7" ht="10.5" customHeight="1" x14ac:dyDescent="0.25">
      <c r="A21" s="52"/>
      <c r="B21" s="52"/>
      <c r="C21" s="52"/>
      <c r="D21" s="52"/>
      <c r="E21" s="52"/>
      <c r="F21" s="2">
        <f>339.2+1466.2</f>
        <v>1805.4</v>
      </c>
      <c r="G21" s="2">
        <v>3</v>
      </c>
    </row>
    <row r="22" spans="1:7" ht="128.25" customHeight="1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9.6" x14ac:dyDescent="0.3">
      <c r="A23" s="22" t="s">
        <v>47</v>
      </c>
      <c r="B23" s="9" t="s">
        <v>43</v>
      </c>
      <c r="C23" s="3" t="s">
        <v>4</v>
      </c>
      <c r="D23" s="3">
        <v>11.94</v>
      </c>
      <c r="E23" s="8">
        <f>D23*F21*G21</f>
        <v>64669.428</v>
      </c>
    </row>
    <row r="24" spans="1:7" ht="69" x14ac:dyDescent="0.25">
      <c r="A24" s="7" t="s">
        <v>61</v>
      </c>
      <c r="B24" s="9" t="s">
        <v>108</v>
      </c>
      <c r="C24" s="3" t="s">
        <v>4</v>
      </c>
      <c r="D24" s="3"/>
      <c r="E24" s="8">
        <f>1122.96*3</f>
        <v>3368.88</v>
      </c>
    </row>
    <row r="25" spans="1:7" x14ac:dyDescent="0.25">
      <c r="A25" s="7" t="s">
        <v>46</v>
      </c>
      <c r="B25" s="9" t="s">
        <v>24</v>
      </c>
      <c r="C25" s="3" t="s">
        <v>4</v>
      </c>
      <c r="D25" s="3">
        <v>3.43</v>
      </c>
      <c r="E25" s="8">
        <f>D25*F21*G21</f>
        <v>18577.566000000003</v>
      </c>
    </row>
    <row r="26" spans="1:7" x14ac:dyDescent="0.25">
      <c r="A26" s="7" t="s">
        <v>31</v>
      </c>
      <c r="B26" s="9" t="s">
        <v>108</v>
      </c>
      <c r="C26" s="3" t="s">
        <v>33</v>
      </c>
      <c r="D26" s="23"/>
      <c r="E26" s="24">
        <v>471.4</v>
      </c>
    </row>
    <row r="27" spans="1:7" ht="27.6" x14ac:dyDescent="0.25">
      <c r="A27" s="15" t="s">
        <v>104</v>
      </c>
      <c r="B27" s="37" t="s">
        <v>77</v>
      </c>
      <c r="C27" s="3" t="s">
        <v>107</v>
      </c>
      <c r="D27" s="84">
        <v>1</v>
      </c>
      <c r="E27" s="24">
        <f>D27*206.95</f>
        <v>206.95</v>
      </c>
    </row>
    <row r="28" spans="1:7" ht="27.6" x14ac:dyDescent="0.25">
      <c r="A28" s="82" t="s">
        <v>105</v>
      </c>
      <c r="B28" s="37" t="s">
        <v>77</v>
      </c>
      <c r="C28" s="3" t="s">
        <v>107</v>
      </c>
      <c r="D28" s="85">
        <v>7</v>
      </c>
      <c r="E28" s="24">
        <f t="shared" ref="E28:E29" si="0">D28*206.95</f>
        <v>1448.6499999999999</v>
      </c>
    </row>
    <row r="29" spans="1:7" x14ac:dyDescent="0.25">
      <c r="A29" s="83" t="s">
        <v>106</v>
      </c>
      <c r="B29" s="37" t="s">
        <v>77</v>
      </c>
      <c r="C29" s="3" t="s">
        <v>107</v>
      </c>
      <c r="D29" s="84">
        <v>2</v>
      </c>
      <c r="E29" s="24">
        <f t="shared" si="0"/>
        <v>413.9</v>
      </c>
    </row>
    <row r="30" spans="1:7" s="14" customFormat="1" x14ac:dyDescent="0.25">
      <c r="A30" s="10" t="s">
        <v>25</v>
      </c>
      <c r="B30" s="11"/>
      <c r="C30" s="12"/>
      <c r="D30" s="12"/>
      <c r="E30" s="13">
        <f>SUM(E23:E29)</f>
        <v>89156.77399999999</v>
      </c>
    </row>
    <row r="31" spans="1:7" ht="14.25" customHeight="1" x14ac:dyDescent="0.25"/>
    <row r="32" spans="1:7" ht="30" customHeight="1" x14ac:dyDescent="0.25">
      <c r="A32" s="53" t="s">
        <v>111</v>
      </c>
      <c r="B32" s="53"/>
      <c r="C32" s="53"/>
      <c r="D32" s="53"/>
      <c r="E32" s="53"/>
    </row>
    <row r="33" spans="1:5" ht="30" customHeight="1" x14ac:dyDescent="0.25">
      <c r="A33" s="48" t="s">
        <v>21</v>
      </c>
      <c r="B33" s="48"/>
      <c r="C33" s="48"/>
      <c r="D33" s="48"/>
      <c r="E33" s="48"/>
    </row>
    <row r="34" spans="1:5" x14ac:dyDescent="0.25">
      <c r="A34" s="48" t="s">
        <v>20</v>
      </c>
      <c r="B34" s="48"/>
      <c r="C34" s="48"/>
      <c r="D34" s="48"/>
      <c r="E34" s="48"/>
    </row>
    <row r="35" spans="1:5" ht="31.5" customHeight="1" x14ac:dyDescent="0.25">
      <c r="A35" s="48" t="s">
        <v>36</v>
      </c>
      <c r="B35" s="48"/>
      <c r="C35" s="48"/>
      <c r="D35" s="48"/>
      <c r="E35" s="48"/>
    </row>
    <row r="36" spans="1:5" x14ac:dyDescent="0.25">
      <c r="A36" s="48" t="s">
        <v>18</v>
      </c>
      <c r="B36" s="48"/>
      <c r="C36" s="48"/>
      <c r="D36" s="48"/>
      <c r="E36" s="48"/>
    </row>
    <row r="37" spans="1:5" x14ac:dyDescent="0.25">
      <c r="A37" s="55" t="s">
        <v>5</v>
      </c>
      <c r="B37" s="55"/>
      <c r="C37" s="55"/>
      <c r="D37" s="55"/>
      <c r="E37" s="55"/>
    </row>
    <row r="38" spans="1:5" x14ac:dyDescent="0.25">
      <c r="A38" s="48" t="s">
        <v>18</v>
      </c>
      <c r="B38" s="48"/>
      <c r="C38" s="48"/>
      <c r="D38" s="48"/>
      <c r="E38" s="48"/>
    </row>
    <row r="39" spans="1:5" x14ac:dyDescent="0.25">
      <c r="A39" s="56" t="s">
        <v>34</v>
      </c>
      <c r="B39" s="56"/>
      <c r="C39" s="56"/>
      <c r="D39" s="56"/>
      <c r="E39" s="56"/>
    </row>
    <row r="40" spans="1:5" ht="11.25" customHeight="1" x14ac:dyDescent="0.25">
      <c r="B40" s="57" t="s">
        <v>19</v>
      </c>
      <c r="C40" s="57"/>
      <c r="D40" s="57"/>
      <c r="E40" s="6" t="s">
        <v>6</v>
      </c>
    </row>
    <row r="41" spans="1:5" x14ac:dyDescent="0.25">
      <c r="A41" s="40"/>
      <c r="B41" s="40"/>
      <c r="C41" s="40"/>
      <c r="D41" s="40"/>
      <c r="E41" s="40"/>
    </row>
    <row r="42" spans="1:5" ht="24" customHeight="1" x14ac:dyDescent="0.25">
      <c r="A42" s="56" t="s">
        <v>35</v>
      </c>
      <c r="B42" s="56"/>
      <c r="C42" s="56"/>
      <c r="D42" s="56"/>
      <c r="E42" s="56"/>
    </row>
    <row r="43" spans="1:5" ht="16.5" customHeight="1" x14ac:dyDescent="0.25">
      <c r="B43" s="54" t="s">
        <v>19</v>
      </c>
      <c r="C43" s="54"/>
      <c r="D43" s="54"/>
      <c r="E43" s="6" t="s">
        <v>6</v>
      </c>
    </row>
    <row r="44" spans="1:5" ht="16.5" customHeight="1" x14ac:dyDescent="0.3">
      <c r="A44" s="16" t="s">
        <v>40</v>
      </c>
      <c r="B44" s="39"/>
      <c r="C44" s="39"/>
      <c r="D44" s="39"/>
      <c r="E44" s="6"/>
    </row>
    <row r="45" spans="1:5" ht="16.5" customHeight="1" x14ac:dyDescent="0.3">
      <c r="A45" s="16" t="s">
        <v>41</v>
      </c>
      <c r="B45" s="39"/>
      <c r="C45" s="39"/>
      <c r="D45" s="39"/>
      <c r="E45" s="6"/>
    </row>
    <row r="46" spans="1:5" x14ac:dyDescent="0.25">
      <c r="A46" s="14" t="s">
        <v>37</v>
      </c>
    </row>
    <row r="47" spans="1:5" x14ac:dyDescent="0.25">
      <c r="A47" s="2" t="s">
        <v>45</v>
      </c>
      <c r="B47" s="19">
        <f>'3кв'!B56</f>
        <v>174498.30599999998</v>
      </c>
    </row>
    <row r="48" spans="1:5" x14ac:dyDescent="0.25">
      <c r="A48" s="17" t="s">
        <v>81</v>
      </c>
      <c r="B48" s="20"/>
    </row>
    <row r="49" spans="1:2" x14ac:dyDescent="0.25">
      <c r="A49" s="2" t="s">
        <v>38</v>
      </c>
      <c r="B49" s="20">
        <v>105702.06</v>
      </c>
    </row>
    <row r="50" spans="1:2" x14ac:dyDescent="0.25">
      <c r="A50" s="2" t="s">
        <v>58</v>
      </c>
      <c r="B50" s="20">
        <f>3*100</f>
        <v>300</v>
      </c>
    </row>
    <row r="51" spans="1:2" ht="27.6" x14ac:dyDescent="0.25">
      <c r="A51" s="18" t="s">
        <v>44</v>
      </c>
      <c r="B51" s="20">
        <f>E30</f>
        <v>89156.77399999999</v>
      </c>
    </row>
    <row r="52" spans="1:2" x14ac:dyDescent="0.25">
      <c r="A52" s="14" t="s">
        <v>39</v>
      </c>
      <c r="B52" s="21">
        <f>B47+B49+B50-B51</f>
        <v>191343.592</v>
      </c>
    </row>
  </sheetData>
  <mergeCells count="30">
    <mergeCell ref="B43:D43"/>
    <mergeCell ref="A36:E36"/>
    <mergeCell ref="A37:E37"/>
    <mergeCell ref="A38:E38"/>
    <mergeCell ref="A39:E39"/>
    <mergeCell ref="B40:D40"/>
    <mergeCell ref="A42:E42"/>
    <mergeCell ref="A20:E20"/>
    <mergeCell ref="A21:E21"/>
    <mergeCell ref="A32:E32"/>
    <mergeCell ref="A33:E33"/>
    <mergeCell ref="A34:E34"/>
    <mergeCell ref="A35:E35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topLeftCell="A7" zoomScaleNormal="100" zoomScaleSheetLayoutView="100" workbookViewId="0">
      <selection activeCell="B19" sqref="B1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1" t="s">
        <v>85</v>
      </c>
      <c r="B1" s="61"/>
      <c r="C1" s="61"/>
      <c r="D1" s="62"/>
    </row>
    <row r="2" spans="1:5" ht="15.6" x14ac:dyDescent="0.3">
      <c r="A2" s="63" t="s">
        <v>86</v>
      </c>
      <c r="B2" s="63"/>
      <c r="C2" s="63"/>
      <c r="D2" s="1"/>
    </row>
    <row r="3" spans="1:5" ht="15.6" x14ac:dyDescent="0.3">
      <c r="A3" s="63" t="s">
        <v>87</v>
      </c>
      <c r="B3" s="63"/>
      <c r="C3" s="63"/>
      <c r="D3" s="1"/>
    </row>
    <row r="4" spans="1:5" ht="15.6" x14ac:dyDescent="0.3">
      <c r="A4" s="61" t="s">
        <v>103</v>
      </c>
      <c r="B4" s="61"/>
      <c r="C4" s="61"/>
      <c r="D4" s="62"/>
    </row>
    <row r="5" spans="1:5" ht="15.6" x14ac:dyDescent="0.3">
      <c r="A5" s="64"/>
      <c r="B5" s="64"/>
      <c r="C5" s="64"/>
      <c r="D5" s="1"/>
    </row>
    <row r="6" spans="1:5" ht="15.6" x14ac:dyDescent="0.3">
      <c r="A6" s="1"/>
      <c r="B6" s="65" t="s">
        <v>88</v>
      </c>
      <c r="C6" s="66">
        <f>'1кв'!B47</f>
        <v>138322.04999999999</v>
      </c>
      <c r="D6" s="67"/>
    </row>
    <row r="7" spans="1:5" ht="15.6" x14ac:dyDescent="0.3">
      <c r="A7" s="1"/>
      <c r="B7" s="65" t="s">
        <v>109</v>
      </c>
      <c r="C7" s="66"/>
      <c r="D7" s="67"/>
    </row>
    <row r="8" spans="1:5" ht="15.6" x14ac:dyDescent="0.3">
      <c r="A8" s="68" t="s">
        <v>89</v>
      </c>
      <c r="B8" s="65" t="s">
        <v>90</v>
      </c>
      <c r="C8" s="69">
        <f>'1кв'!B49+'2кв'!B48+'3кв'!B53+'4кв'!B49</f>
        <v>428674.57</v>
      </c>
      <c r="D8" s="70"/>
    </row>
    <row r="9" spans="1:5" ht="15.6" x14ac:dyDescent="0.3">
      <c r="A9" s="68"/>
      <c r="B9" s="65" t="s">
        <v>91</v>
      </c>
      <c r="C9" s="69">
        <f>'1кв'!B50+'2кв'!B49+'3кв'!B54+'4кв'!B50</f>
        <v>1750</v>
      </c>
      <c r="D9" s="70"/>
    </row>
    <row r="10" spans="1:5" ht="15.6" x14ac:dyDescent="0.3">
      <c r="A10" s="29"/>
      <c r="B10" s="65" t="s">
        <v>92</v>
      </c>
      <c r="C10" s="71">
        <f>SUM(C8:C9)</f>
        <v>430424.57</v>
      </c>
      <c r="D10" s="67"/>
    </row>
    <row r="11" spans="1:5" ht="15.6" x14ac:dyDescent="0.3">
      <c r="A11" s="1"/>
      <c r="B11" s="72"/>
      <c r="C11" s="72"/>
      <c r="D11" s="73"/>
    </row>
    <row r="12" spans="1:5" ht="15.6" x14ac:dyDescent="0.3">
      <c r="A12" s="1" t="s">
        <v>93</v>
      </c>
      <c r="B12" s="22" t="s">
        <v>47</v>
      </c>
      <c r="C12" s="74">
        <f>'1кв'!E23+'2кв'!E23+'3кв'!E23+'4кв'!E23</f>
        <v>258244.41600000003</v>
      </c>
      <c r="D12" s="73"/>
    </row>
    <row r="13" spans="1:5" ht="41.4" x14ac:dyDescent="0.3">
      <c r="A13" s="1"/>
      <c r="B13" s="7" t="s">
        <v>61</v>
      </c>
      <c r="C13" s="74">
        <f>'1кв'!E24+'2кв'!E24+'3кв'!E24+'4кв'!E24</f>
        <v>10453.200000000001</v>
      </c>
      <c r="D13" s="73"/>
      <c r="E13" s="75"/>
    </row>
    <row r="14" spans="1:5" ht="15.6" x14ac:dyDescent="0.3">
      <c r="B14" s="7" t="s">
        <v>46</v>
      </c>
      <c r="C14" s="74">
        <f>'1кв'!E25+'2кв'!E25+'3кв'!E25+'4кв'!E25</f>
        <v>72902.052000000011</v>
      </c>
      <c r="D14" s="73"/>
    </row>
    <row r="15" spans="1:5" ht="15.6" x14ac:dyDescent="0.3">
      <c r="A15" s="1"/>
      <c r="B15" s="7" t="s">
        <v>31</v>
      </c>
      <c r="C15" s="74">
        <f>'1кв'!E26+'2кв'!E26+'3кв'!E26+'4кв'!E26</f>
        <v>3903.84</v>
      </c>
      <c r="D15" s="73"/>
    </row>
    <row r="16" spans="1:5" ht="15.6" x14ac:dyDescent="0.3">
      <c r="A16" s="1"/>
      <c r="B16" s="76" t="s">
        <v>110</v>
      </c>
      <c r="C16" s="77">
        <f>20*197.1+26*206.95</f>
        <v>9322.7000000000007</v>
      </c>
      <c r="D16" s="73"/>
    </row>
    <row r="17" spans="1:5" ht="15.6" x14ac:dyDescent="0.3">
      <c r="A17" s="1"/>
      <c r="B17" s="78" t="s">
        <v>94</v>
      </c>
      <c r="C17" s="77">
        <f>SUM(C18:C24)</f>
        <v>22576.82</v>
      </c>
      <c r="D17" s="73"/>
    </row>
    <row r="18" spans="1:5" ht="15.6" x14ac:dyDescent="0.3">
      <c r="A18" s="1"/>
      <c r="B18" s="15" t="s">
        <v>52</v>
      </c>
      <c r="C18" s="24">
        <f>'1кв'!E27</f>
        <v>5471</v>
      </c>
      <c r="D18" s="73"/>
    </row>
    <row r="19" spans="1:5" ht="15.6" x14ac:dyDescent="0.3">
      <c r="A19" s="1"/>
      <c r="B19" s="15" t="s">
        <v>71</v>
      </c>
      <c r="C19" s="24">
        <v>1428.07</v>
      </c>
      <c r="D19" s="73"/>
    </row>
    <row r="20" spans="1:5" ht="15.6" x14ac:dyDescent="0.3">
      <c r="A20" s="1"/>
      <c r="B20" s="15" t="s">
        <v>72</v>
      </c>
      <c r="C20" s="24">
        <v>321.48</v>
      </c>
      <c r="D20" s="73"/>
    </row>
    <row r="21" spans="1:5" ht="15.6" x14ac:dyDescent="0.3">
      <c r="A21" s="1"/>
      <c r="B21" s="15" t="s">
        <v>73</v>
      </c>
      <c r="C21" s="24">
        <v>1115.57</v>
      </c>
      <c r="D21" s="73"/>
    </row>
    <row r="22" spans="1:5" ht="15.6" x14ac:dyDescent="0.3">
      <c r="A22" s="1"/>
      <c r="B22" s="15" t="s">
        <v>74</v>
      </c>
      <c r="C22" s="24">
        <v>801.55</v>
      </c>
      <c r="D22" s="73"/>
    </row>
    <row r="23" spans="1:5" ht="15.6" x14ac:dyDescent="0.3">
      <c r="A23" s="1"/>
      <c r="B23" s="83" t="s">
        <v>76</v>
      </c>
      <c r="C23" s="24">
        <v>6939.15</v>
      </c>
      <c r="D23" s="73"/>
    </row>
    <row r="24" spans="1:5" ht="15.6" x14ac:dyDescent="0.3">
      <c r="A24" s="1"/>
      <c r="B24" s="86" t="s">
        <v>80</v>
      </c>
      <c r="C24" s="24">
        <v>6500</v>
      </c>
      <c r="D24" s="73"/>
      <c r="E24" s="75"/>
    </row>
    <row r="25" spans="1:5" ht="15.6" x14ac:dyDescent="0.3">
      <c r="A25" s="1"/>
      <c r="B25" s="79" t="s">
        <v>95</v>
      </c>
      <c r="C25" s="80">
        <f>SUM(C12:C17)</f>
        <v>377403.02800000011</v>
      </c>
      <c r="D25" s="73"/>
      <c r="E25" s="75"/>
    </row>
    <row r="26" spans="1:5" ht="15.6" x14ac:dyDescent="0.3">
      <c r="A26" s="1"/>
      <c r="B26" s="81" t="s">
        <v>96</v>
      </c>
      <c r="C26" s="80">
        <f>C6+C10-C25</f>
        <v>191343.59199999989</v>
      </c>
      <c r="D26" s="73"/>
    </row>
    <row r="27" spans="1:5" ht="15.6" x14ac:dyDescent="0.3">
      <c r="A27" s="1"/>
      <c r="B27" s="68"/>
      <c r="C27" s="68"/>
      <c r="D27" s="73"/>
    </row>
    <row r="28" spans="1:5" ht="15.6" x14ac:dyDescent="0.3">
      <c r="A28" s="1"/>
      <c r="B28" s="68"/>
      <c r="C28" s="68"/>
      <c r="D28" s="73"/>
    </row>
    <row r="29" spans="1:5" ht="15.6" x14ac:dyDescent="0.3">
      <c r="A29" s="1"/>
      <c r="B29" s="68"/>
      <c r="C29" s="68"/>
      <c r="D29" s="73"/>
    </row>
    <row r="30" spans="1:5" ht="15.6" x14ac:dyDescent="0.3">
      <c r="A30" s="68" t="s">
        <v>97</v>
      </c>
      <c r="C30" s="68"/>
      <c r="D30" s="73"/>
    </row>
    <row r="31" spans="1:5" ht="15.6" x14ac:dyDescent="0.3">
      <c r="A31" s="1"/>
      <c r="B31" s="68"/>
      <c r="C31" s="68"/>
      <c r="D31" s="73"/>
    </row>
    <row r="32" spans="1:5" ht="15.6" x14ac:dyDescent="0.3">
      <c r="A32" s="1"/>
      <c r="B32" s="68"/>
      <c r="C32" s="68"/>
      <c r="D32" s="73"/>
    </row>
    <row r="33" spans="1:4" ht="15.6" x14ac:dyDescent="0.3">
      <c r="A33" s="1" t="s">
        <v>98</v>
      </c>
      <c r="B33" s="68" t="s">
        <v>99</v>
      </c>
      <c r="C33" s="68"/>
      <c r="D33" s="73"/>
    </row>
    <row r="34" spans="1:4" ht="15.6" x14ac:dyDescent="0.3">
      <c r="A34" s="1"/>
      <c r="B34" s="68" t="s">
        <v>100</v>
      </c>
      <c r="C34" s="68"/>
      <c r="D34" s="73"/>
    </row>
    <row r="35" spans="1:4" ht="15.6" x14ac:dyDescent="0.3">
      <c r="A35" s="1"/>
      <c r="B35" s="68" t="s">
        <v>101</v>
      </c>
      <c r="C35" s="68"/>
      <c r="D35" s="73"/>
    </row>
    <row r="36" spans="1:4" ht="15.6" x14ac:dyDescent="0.3">
      <c r="A36" s="1"/>
      <c r="B36" s="68"/>
      <c r="C36" s="68"/>
      <c r="D36" s="73"/>
    </row>
    <row r="37" spans="1:4" ht="15.6" x14ac:dyDescent="0.3">
      <c r="A37" s="1"/>
      <c r="B37" s="68"/>
      <c r="C37" s="68"/>
      <c r="D37" s="73"/>
    </row>
    <row r="38" spans="1:4" ht="15.6" x14ac:dyDescent="0.3">
      <c r="A38" s="64" t="s">
        <v>102</v>
      </c>
      <c r="B38" s="64"/>
      <c r="C38" s="64"/>
      <c r="D38" s="73"/>
    </row>
    <row r="39" spans="1:4" ht="15.6" x14ac:dyDescent="0.3">
      <c r="A39" s="1"/>
      <c r="B39" s="68"/>
      <c r="C39" s="68"/>
      <c r="D39" s="73"/>
    </row>
    <row r="40" spans="1:4" ht="15.6" x14ac:dyDescent="0.3">
      <c r="A40" s="1"/>
      <c r="B40" s="68"/>
      <c r="C40" s="68"/>
      <c r="D40" s="73"/>
    </row>
    <row r="41" spans="1:4" ht="15.6" x14ac:dyDescent="0.3">
      <c r="A41" s="1"/>
      <c r="B41" s="68"/>
      <c r="C41" s="68"/>
      <c r="D41" s="73"/>
    </row>
    <row r="42" spans="1:4" ht="15.6" x14ac:dyDescent="0.3">
      <c r="A42" s="1"/>
      <c r="B42" s="68"/>
      <c r="C42" s="68"/>
      <c r="D42" s="73"/>
    </row>
  </sheetData>
  <mergeCells count="7">
    <mergeCell ref="A38:C38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1кв</vt:lpstr>
      <vt:lpstr>2кв</vt:lpstr>
      <vt:lpstr>3кв</vt:lpstr>
      <vt:lpstr>4кв</vt:lpstr>
      <vt:lpstr>отчет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'1кв'!_ednref2</vt:lpstr>
      <vt:lpstr>'2кв'!_ednref2</vt:lpstr>
      <vt:lpstr>'3кв'!_ednref2</vt:lpstr>
      <vt:lpstr>'4кв'!_ednref2</vt:lpstr>
      <vt:lpstr>'1кв'!_ednref3</vt:lpstr>
      <vt:lpstr>'2кв'!_ednref3</vt:lpstr>
      <vt:lpstr>'3кв'!_ednref3</vt:lpstr>
      <vt:lpstr>'4кв'!_ednref3</vt:lpstr>
      <vt:lpstr>'1кв'!_ednref4</vt:lpstr>
      <vt:lpstr>'2кв'!_ednref4</vt:lpstr>
      <vt:lpstr>'3кв'!_ednref4</vt:lpstr>
      <vt:lpstr>'4кв'!_ednref4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2021-03-05T11:21:12Z</dcterms:modified>
</cp:coreProperties>
</file>