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3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'3кв'!$A$1:$E$51</definedName>
    <definedName name="_xlnm.Print_Area" localSheetId="3">'4кв'!$A$1:$E$50</definedName>
    <definedName name="_xlnm.Print_Area" localSheetId="4">отчет!$A$1:$C$36</definedName>
  </definedNames>
  <calcPr calcId="145621"/>
</workbook>
</file>

<file path=xl/calcChain.xml><?xml version="1.0" encoding="utf-8"?>
<calcChain xmlns="http://schemas.openxmlformats.org/spreadsheetml/2006/main">
  <c r="C16" i="18" l="1"/>
  <c r="C20" i="18"/>
  <c r="C19" i="18"/>
  <c r="C18" i="18"/>
  <c r="C13" i="18"/>
  <c r="C15" i="18"/>
  <c r="C9" i="18"/>
  <c r="C8" i="18"/>
  <c r="C6" i="18"/>
  <c r="B45" i="17"/>
  <c r="B48" i="17"/>
  <c r="E24" i="17"/>
  <c r="C14" i="18" s="1"/>
  <c r="E23" i="17"/>
  <c r="E22" i="17"/>
  <c r="C12" i="18" s="1"/>
  <c r="E27" i="17" l="1"/>
  <c r="C21" i="18"/>
  <c r="C17" i="18"/>
  <c r="C10" i="18"/>
  <c r="B49" i="17"/>
  <c r="B50" i="17" s="1"/>
  <c r="E25" i="16"/>
  <c r="E27" i="16"/>
  <c r="C22" i="18" l="1"/>
  <c r="B49" i="16"/>
  <c r="E24" i="16"/>
  <c r="E23" i="16"/>
  <c r="E22" i="16"/>
  <c r="E28" i="16" l="1"/>
  <c r="B50" i="16" s="1"/>
  <c r="B48" i="15"/>
  <c r="E23" i="15"/>
  <c r="E24" i="15" l="1"/>
  <c r="E22" i="15"/>
  <c r="E27" i="15" l="1"/>
  <c r="B49" i="15" s="1"/>
  <c r="B48" i="14"/>
  <c r="E24" i="14" l="1"/>
  <c r="E22" i="14"/>
  <c r="E27" i="14" l="1"/>
  <c r="B49" i="14" s="1"/>
  <c r="B50" i="14" s="1"/>
  <c r="B45" i="15" s="1"/>
  <c r="B50" i="15" s="1"/>
  <c r="B46" i="16" s="1"/>
  <c r="B51" i="16" s="1"/>
</calcChain>
</file>

<file path=xl/sharedStrings.xml><?xml version="1.0" encoding="utf-8"?>
<sst xmlns="http://schemas.openxmlformats.org/spreadsheetml/2006/main" count="272" uniqueCount="96">
  <si>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</si>
  <si>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</si>
  <si>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</si>
  <si>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</si>
  <si>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</si>
  <si>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</si>
  <si>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</si>
  <si>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</si>
  <si>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</si>
  <si>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</si>
  <si>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</si>
  <si>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</si>
  <si>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</si>
  <si>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</si>
  <si>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</si>
  <si>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</si>
  <si>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</si>
  <si>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</si>
  <si>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</si>
  <si>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</si>
  <si>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</si>
  <si>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</si>
  <si>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</si>
  <si>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</si>
  <si>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</si>
  <si>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</si>
  <si>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Пролетарская, д. 160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</si>
  <si>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Сорокиной Надежды Дмитриевны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</si>
  <si>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№18 от 25.03.2013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</si>
  <si>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</si>
  <si>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</si>
  <si>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</si>
  <si>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</si>
  <si>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</si>
  <si>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</si>
  <si>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</si>
  <si>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Сорокиной Н.Д.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</si>
  <si>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</si>
  <si>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</si>
  <si>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</si>
  <si>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</si>
  <si>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Общая площадь квартир - 307,9м2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</si>
  <si>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</si>
  <si>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</si>
  <si>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</si>
  <si>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</si>
  <si>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</si>
  <si>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</si>
  <si>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</si>
  <si>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</si>
  <si>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Испытание электрических сетей</t>
  </si>
  <si>
    <t>Предъявлено населению 15990,61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</si>
  <si>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четыре тысячипятьсот семьдесят два рубля 66 копеек</t>
    </r>
  </si>
  <si>
    <t>интернет Квант-телеком</t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</si>
  <si>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</si>
  <si>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</si>
  <si>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</si>
  <si>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</si>
  <si>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Окраска подъездного окна с улицы смета</t>
  </si>
  <si>
    <t>апрель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</si>
  <si>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шестнадцать тысяч двести шестьдесят семь рублей 33 копейки</t>
    </r>
  </si>
  <si>
    <t>Предъявлено населению 15983,22</t>
  </si>
  <si>
    <t>за 3 квартал 2020г.</t>
  </si>
  <si>
    <t>"30" 09 2020 г.</t>
  </si>
  <si>
    <t>3 квартал</t>
  </si>
  <si>
    <t>ч/час</t>
  </si>
  <si>
    <t>Окраска дворового столика и скамеек (смета)</t>
  </si>
  <si>
    <t>Ремонт скамейки</t>
  </si>
  <si>
    <t>июль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</si>
  <si>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семнадцать тысяч четыреста восемьдесят семь рублей 89 копеек</t>
    </r>
  </si>
  <si>
    <t>за 4 квартал 2020 года</t>
  </si>
  <si>
    <t>"31" 12 2020 г.</t>
  </si>
  <si>
    <t>4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</si>
  <si>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шестнадцать тысяч четыреста три рубля 41 копейка</t>
    </r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</si>
  <si>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</si>
  <si>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</si>
  <si>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</si>
  <si>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</si>
  <si>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</si>
  <si>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</si>
  <si>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размещение интернет Квант-телеком в МОП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</si>
  <si>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</si>
  <si>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</si>
  <si>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</si>
  <si>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</si>
  <si>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</si>
  <si>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</si>
  <si>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</si>
  <si>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</si>
  <si>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</si>
  <si>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</si>
  <si>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</si>
  <si>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</si>
  <si>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ул.Пролетарская,160</t>
  </si>
  <si>
    <t>Начислено всего 63940,27</t>
  </si>
  <si>
    <t>Непредвиденные работы 1,5ч/ч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</si>
</sst>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13" fillId="0" borderId="0" xfId="0" applyFont="1"/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8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2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" style="2" customWidth="1"/>
    <col min="9" max="16384" width="9.109375" style="2"/>
  </cols>
  <sheetData>
    <row r="1" spans="1:5" ht="15.6" x14ac:dyDescent="0.25">
      <c r="A1" s="40" t="s">
        <v>11</v>
      </c>
      <c r="B1" s="40"/>
      <c r="C1" s="40"/>
      <c r="D1" s="40"/>
      <c r="E1" s="40"/>
    </row>
    <row r="2" spans="1:5" ht="33.75" customHeight="1" x14ac:dyDescent="0.3">
      <c r="A2" s="41" t="s">
        <v>12</v>
      </c>
      <c r="B2" s="42"/>
      <c r="C2" s="42"/>
      <c r="D2" s="42"/>
      <c r="E2" s="42"/>
    </row>
    <row r="3" spans="1:5" ht="15.6" x14ac:dyDescent="0.3">
      <c r="A3" s="41" t="s">
        <v>46</v>
      </c>
      <c r="B3" s="41"/>
      <c r="C3" s="41"/>
      <c r="D3" s="41"/>
      <c r="E3" s="41"/>
    </row>
    <row r="4" spans="1:5" s="1" customFormat="1" ht="15.6" x14ac:dyDescent="0.3">
      <c r="A4" s="5" t="s">
        <v>13</v>
      </c>
      <c r="B4" s="25"/>
      <c r="C4" s="25"/>
      <c r="D4" s="43" t="s">
        <v>47</v>
      </c>
      <c r="E4" s="43"/>
    </row>
    <row r="5" spans="1:5" x14ac:dyDescent="0.25">
      <c r="A5" s="24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9" t="s">
        <v>26</v>
      </c>
      <c r="B7" s="39"/>
      <c r="C7" s="39"/>
      <c r="D7" s="39"/>
      <c r="E7" s="39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27</v>
      </c>
      <c r="B9" s="44"/>
      <c r="C9" s="44"/>
      <c r="D9" s="44"/>
      <c r="E9" s="44"/>
    </row>
    <row r="10" spans="1:5" ht="30.7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4" t="s">
        <v>28</v>
      </c>
      <c r="B11" s="44"/>
      <c r="C11" s="44"/>
      <c r="D11" s="44"/>
      <c r="E11" s="44"/>
    </row>
    <row r="12" spans="1:5" ht="17.25" customHeight="1" x14ac:dyDescent="0.25">
      <c r="A12" s="46" t="s">
        <v>15</v>
      </c>
      <c r="B12" s="49"/>
      <c r="C12" s="49"/>
      <c r="D12" s="49"/>
      <c r="E12" s="49"/>
    </row>
    <row r="13" spans="1:5" x14ac:dyDescent="0.25">
      <c r="A13" s="44" t="s">
        <v>22</v>
      </c>
      <c r="B13" s="44"/>
      <c r="C13" s="44"/>
      <c r="D13" s="44"/>
      <c r="E13" s="44"/>
    </row>
    <row r="14" spans="1:5" ht="19.5" customHeight="1" x14ac:dyDescent="0.25">
      <c r="A14" s="46" t="s">
        <v>2</v>
      </c>
      <c r="B14" s="49"/>
      <c r="C14" s="49"/>
      <c r="D14" s="49"/>
      <c r="E14" s="49"/>
    </row>
    <row r="15" spans="1:5" x14ac:dyDescent="0.25">
      <c r="A15" s="44" t="s">
        <v>23</v>
      </c>
      <c r="B15" s="44"/>
      <c r="C15" s="44"/>
      <c r="D15" s="44"/>
      <c r="E15" s="44"/>
    </row>
    <row r="16" spans="1:5" x14ac:dyDescent="0.25">
      <c r="A16" s="46" t="s">
        <v>16</v>
      </c>
      <c r="B16" s="49"/>
      <c r="C16" s="49"/>
      <c r="D16" s="49"/>
      <c r="E16" s="49"/>
    </row>
    <row r="17" spans="1:8" ht="27.6" customHeight="1" x14ac:dyDescent="0.25">
      <c r="A17" s="44" t="s">
        <v>17</v>
      </c>
      <c r="B17" s="44"/>
      <c r="C17" s="44"/>
      <c r="D17" s="44"/>
      <c r="E17" s="44"/>
    </row>
    <row r="18" spans="1:8" ht="54.6" customHeight="1" x14ac:dyDescent="0.25">
      <c r="A18" s="44" t="s">
        <v>29</v>
      </c>
      <c r="B18" s="44"/>
      <c r="C18" s="44"/>
      <c r="D18" s="44"/>
      <c r="E18" s="44"/>
    </row>
    <row r="19" spans="1:8" ht="31.5" customHeight="1" x14ac:dyDescent="0.25">
      <c r="A19" s="45" t="s">
        <v>30</v>
      </c>
      <c r="B19" s="45"/>
      <c r="C19" s="45"/>
      <c r="D19" s="45"/>
      <c r="E19" s="45"/>
    </row>
    <row r="20" spans="1:8" ht="24" customHeight="1" x14ac:dyDescent="0.25">
      <c r="A20" s="45"/>
      <c r="B20" s="45"/>
      <c r="C20" s="45"/>
      <c r="D20" s="45"/>
      <c r="E20" s="45"/>
      <c r="F20" s="2">
        <v>307.89999999999998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1" t="s">
        <v>44</v>
      </c>
      <c r="B22" s="9" t="s">
        <v>45</v>
      </c>
      <c r="C22" s="3" t="s">
        <v>4</v>
      </c>
      <c r="D22" s="3">
        <v>11.3</v>
      </c>
      <c r="E22" s="8">
        <f>D22*F20*G20</f>
        <v>10437.81</v>
      </c>
    </row>
    <row r="23" spans="1:8" ht="55.2" x14ac:dyDescent="0.25">
      <c r="A23" s="7" t="s">
        <v>48</v>
      </c>
      <c r="B23" s="29" t="s">
        <v>49</v>
      </c>
      <c r="C23" s="3" t="s">
        <v>4</v>
      </c>
      <c r="D23" s="3"/>
      <c r="E23" s="8">
        <v>86.64</v>
      </c>
    </row>
    <row r="24" spans="1:8" x14ac:dyDescent="0.25">
      <c r="A24" s="7" t="s">
        <v>42</v>
      </c>
      <c r="B24" s="9" t="s">
        <v>24</v>
      </c>
      <c r="C24" s="3" t="s">
        <v>4</v>
      </c>
      <c r="D24" s="3">
        <v>3.3</v>
      </c>
      <c r="E24" s="8">
        <f>D24*F20*3</f>
        <v>3048.2099999999996</v>
      </c>
    </row>
    <row r="25" spans="1:8" x14ac:dyDescent="0.25">
      <c r="A25" s="7" t="s">
        <v>32</v>
      </c>
      <c r="B25" s="9" t="s">
        <v>33</v>
      </c>
      <c r="C25" s="3" t="s">
        <v>34</v>
      </c>
      <c r="D25" s="3"/>
      <c r="E25" s="8">
        <v>0</v>
      </c>
    </row>
    <row r="26" spans="1:8" x14ac:dyDescent="0.25">
      <c r="A26" s="7" t="s">
        <v>50</v>
      </c>
      <c r="B26" s="9" t="s">
        <v>33</v>
      </c>
      <c r="C26" s="3" t="s">
        <v>34</v>
      </c>
      <c r="D26" s="3"/>
      <c r="E26" s="8">
        <v>11000</v>
      </c>
    </row>
    <row r="27" spans="1:8" s="14" customFormat="1" x14ac:dyDescent="0.25">
      <c r="A27" s="10" t="s">
        <v>25</v>
      </c>
      <c r="B27" s="11"/>
      <c r="C27" s="12"/>
      <c r="D27" s="12"/>
      <c r="E27" s="13">
        <f>SUM(E22:E26)</f>
        <v>24572.659999999996</v>
      </c>
    </row>
    <row r="29" spans="1:8" ht="30.75" customHeight="1" x14ac:dyDescent="0.25">
      <c r="A29" s="51" t="s">
        <v>52</v>
      </c>
      <c r="B29" s="51"/>
      <c r="C29" s="51"/>
      <c r="D29" s="51"/>
      <c r="E29" s="51"/>
    </row>
    <row r="30" spans="1:8" ht="30" customHeight="1" x14ac:dyDescent="0.25">
      <c r="A30" s="44" t="s">
        <v>21</v>
      </c>
      <c r="B30" s="44"/>
      <c r="C30" s="44"/>
      <c r="D30" s="44"/>
      <c r="E30" s="44"/>
    </row>
    <row r="31" spans="1:8" x14ac:dyDescent="0.25">
      <c r="A31" s="44" t="s">
        <v>20</v>
      </c>
      <c r="B31" s="44"/>
      <c r="C31" s="44"/>
      <c r="D31" s="44"/>
      <c r="E31" s="44"/>
      <c r="F31" s="14"/>
      <c r="G31" s="14"/>
      <c r="H31" s="15"/>
    </row>
    <row r="32" spans="1:8" ht="32.25" customHeight="1" x14ac:dyDescent="0.25">
      <c r="A32" s="44" t="s">
        <v>31</v>
      </c>
      <c r="B32" s="44"/>
      <c r="C32" s="44"/>
      <c r="D32" s="44"/>
      <c r="E32" s="44"/>
      <c r="F32" s="14"/>
      <c r="G32" s="14"/>
      <c r="H32" s="14"/>
    </row>
    <row r="33" spans="1:5" x14ac:dyDescent="0.25">
      <c r="A33" s="44" t="s">
        <v>18</v>
      </c>
      <c r="B33" s="44"/>
      <c r="C33" s="44"/>
      <c r="D33" s="44"/>
      <c r="E33" s="44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4" t="s">
        <v>18</v>
      </c>
      <c r="B35" s="44"/>
      <c r="C35" s="44"/>
      <c r="D35" s="44"/>
      <c r="E35" s="44"/>
    </row>
    <row r="36" spans="1:5" ht="14.4" thickBot="1" x14ac:dyDescent="0.3">
      <c r="A36" s="53" t="s">
        <v>35</v>
      </c>
      <c r="B36" s="53"/>
      <c r="C36" s="53"/>
      <c r="D36" s="53"/>
      <c r="E36" s="53"/>
    </row>
    <row r="37" spans="1:5" x14ac:dyDescent="0.25">
      <c r="B37" s="50" t="s">
        <v>19</v>
      </c>
      <c r="C37" s="50"/>
      <c r="D37" s="50"/>
      <c r="E37" s="6" t="s">
        <v>6</v>
      </c>
    </row>
    <row r="38" spans="1:5" x14ac:dyDescent="0.25">
      <c r="A38" s="23"/>
      <c r="B38" s="23"/>
      <c r="C38" s="23"/>
      <c r="D38" s="23"/>
      <c r="E38" s="23"/>
    </row>
    <row r="39" spans="1:5" ht="14.4" thickBot="1" x14ac:dyDescent="0.3">
      <c r="A39" s="53" t="s">
        <v>36</v>
      </c>
      <c r="B39" s="53"/>
      <c r="C39" s="53"/>
      <c r="D39" s="53"/>
      <c r="E39" s="53"/>
    </row>
    <row r="40" spans="1:5" x14ac:dyDescent="0.25">
      <c r="B40" s="50" t="s">
        <v>19</v>
      </c>
      <c r="C40" s="50"/>
      <c r="D40" s="50"/>
      <c r="E40" s="6" t="s">
        <v>6</v>
      </c>
    </row>
    <row r="43" spans="1:5" x14ac:dyDescent="0.25">
      <c r="A43" s="19" t="s">
        <v>41</v>
      </c>
    </row>
    <row r="44" spans="1:5" x14ac:dyDescent="0.25">
      <c r="A44" s="14" t="s">
        <v>37</v>
      </c>
    </row>
    <row r="45" spans="1:5" x14ac:dyDescent="0.25">
      <c r="A45" s="2" t="s">
        <v>43</v>
      </c>
      <c r="B45" s="16">
        <v>15439.68</v>
      </c>
    </row>
    <row r="46" spans="1:5" x14ac:dyDescent="0.25">
      <c r="A46" s="22" t="s">
        <v>51</v>
      </c>
      <c r="B46" s="17"/>
    </row>
    <row r="47" spans="1:5" x14ac:dyDescent="0.25">
      <c r="A47" s="2" t="s">
        <v>38</v>
      </c>
      <c r="B47" s="17">
        <v>15294.52</v>
      </c>
    </row>
    <row r="48" spans="1:5" x14ac:dyDescent="0.25">
      <c r="A48" s="2" t="s">
        <v>53</v>
      </c>
      <c r="B48" s="17">
        <f>8.5*100</f>
        <v>850</v>
      </c>
    </row>
    <row r="49" spans="1:2" ht="27.6" x14ac:dyDescent="0.25">
      <c r="A49" s="22" t="s">
        <v>40</v>
      </c>
      <c r="B49" s="17">
        <f>E27</f>
        <v>24572.659999999996</v>
      </c>
    </row>
    <row r="50" spans="1:2" x14ac:dyDescent="0.25">
      <c r="A50" s="18" t="s">
        <v>39</v>
      </c>
      <c r="B50" s="20">
        <f>B45+B47+B48-B49</f>
        <v>7011.5400000000045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2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" style="2" customWidth="1"/>
    <col min="9" max="16384" width="9.109375" style="2"/>
  </cols>
  <sheetData>
    <row r="1" spans="1:5" ht="15.6" x14ac:dyDescent="0.25">
      <c r="A1" s="40" t="s">
        <v>11</v>
      </c>
      <c r="B1" s="40"/>
      <c r="C1" s="40"/>
      <c r="D1" s="40"/>
      <c r="E1" s="40"/>
    </row>
    <row r="2" spans="1:5" ht="33.75" customHeight="1" x14ac:dyDescent="0.3">
      <c r="A2" s="41" t="s">
        <v>12</v>
      </c>
      <c r="B2" s="42"/>
      <c r="C2" s="42"/>
      <c r="D2" s="42"/>
      <c r="E2" s="42"/>
    </row>
    <row r="3" spans="1:5" ht="15.6" x14ac:dyDescent="0.3">
      <c r="A3" s="41" t="s">
        <v>54</v>
      </c>
      <c r="B3" s="41"/>
      <c r="C3" s="41"/>
      <c r="D3" s="41"/>
      <c r="E3" s="41"/>
    </row>
    <row r="4" spans="1:5" s="1" customFormat="1" ht="15.6" x14ac:dyDescent="0.3">
      <c r="A4" s="5" t="s">
        <v>13</v>
      </c>
      <c r="B4" s="25"/>
      <c r="C4" s="25"/>
      <c r="D4" s="43" t="s">
        <v>55</v>
      </c>
      <c r="E4" s="43"/>
    </row>
    <row r="5" spans="1:5" x14ac:dyDescent="0.25">
      <c r="A5" s="28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9" t="s">
        <v>26</v>
      </c>
      <c r="B7" s="39"/>
      <c r="C7" s="39"/>
      <c r="D7" s="39"/>
      <c r="E7" s="39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27</v>
      </c>
      <c r="B9" s="44"/>
      <c r="C9" s="44"/>
      <c r="D9" s="44"/>
      <c r="E9" s="44"/>
    </row>
    <row r="10" spans="1:5" ht="30.7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4" t="s">
        <v>28</v>
      </c>
      <c r="B11" s="44"/>
      <c r="C11" s="44"/>
      <c r="D11" s="44"/>
      <c r="E11" s="44"/>
    </row>
    <row r="12" spans="1:5" ht="17.25" customHeight="1" x14ac:dyDescent="0.25">
      <c r="A12" s="46" t="s">
        <v>15</v>
      </c>
      <c r="B12" s="49"/>
      <c r="C12" s="49"/>
      <c r="D12" s="49"/>
      <c r="E12" s="49"/>
    </row>
    <row r="13" spans="1:5" x14ac:dyDescent="0.25">
      <c r="A13" s="44" t="s">
        <v>22</v>
      </c>
      <c r="B13" s="44"/>
      <c r="C13" s="44"/>
      <c r="D13" s="44"/>
      <c r="E13" s="44"/>
    </row>
    <row r="14" spans="1:5" ht="19.5" customHeight="1" x14ac:dyDescent="0.25">
      <c r="A14" s="46" t="s">
        <v>2</v>
      </c>
      <c r="B14" s="49"/>
      <c r="C14" s="49"/>
      <c r="D14" s="49"/>
      <c r="E14" s="49"/>
    </row>
    <row r="15" spans="1:5" x14ac:dyDescent="0.25">
      <c r="A15" s="44" t="s">
        <v>23</v>
      </c>
      <c r="B15" s="44"/>
      <c r="C15" s="44"/>
      <c r="D15" s="44"/>
      <c r="E15" s="44"/>
    </row>
    <row r="16" spans="1:5" x14ac:dyDescent="0.25">
      <c r="A16" s="46" t="s">
        <v>16</v>
      </c>
      <c r="B16" s="49"/>
      <c r="C16" s="49"/>
      <c r="D16" s="49"/>
      <c r="E16" s="49"/>
    </row>
    <row r="17" spans="1:8" ht="27.6" customHeight="1" x14ac:dyDescent="0.25">
      <c r="A17" s="44" t="s">
        <v>17</v>
      </c>
      <c r="B17" s="44"/>
      <c r="C17" s="44"/>
      <c r="D17" s="44"/>
      <c r="E17" s="44"/>
    </row>
    <row r="18" spans="1:8" ht="54.6" customHeight="1" x14ac:dyDescent="0.25">
      <c r="A18" s="44" t="s">
        <v>29</v>
      </c>
      <c r="B18" s="44"/>
      <c r="C18" s="44"/>
      <c r="D18" s="44"/>
      <c r="E18" s="44"/>
    </row>
    <row r="19" spans="1:8" ht="31.5" customHeight="1" x14ac:dyDescent="0.25">
      <c r="A19" s="45" t="s">
        <v>30</v>
      </c>
      <c r="B19" s="45"/>
      <c r="C19" s="45"/>
      <c r="D19" s="45"/>
      <c r="E19" s="45"/>
    </row>
    <row r="20" spans="1:8" ht="24" customHeight="1" x14ac:dyDescent="0.25">
      <c r="A20" s="45"/>
      <c r="B20" s="45"/>
      <c r="C20" s="45"/>
      <c r="D20" s="45"/>
      <c r="E20" s="45"/>
      <c r="F20" s="2">
        <v>307.89999999999998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1" t="s">
        <v>44</v>
      </c>
      <c r="B22" s="9" t="s">
        <v>45</v>
      </c>
      <c r="C22" s="3" t="s">
        <v>4</v>
      </c>
      <c r="D22" s="3">
        <v>11.3</v>
      </c>
      <c r="E22" s="8">
        <f>D22*F20*G20</f>
        <v>10437.81</v>
      </c>
    </row>
    <row r="23" spans="1:8" ht="69" x14ac:dyDescent="0.25">
      <c r="A23" s="7" t="s">
        <v>56</v>
      </c>
      <c r="B23" s="9" t="s">
        <v>57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42</v>
      </c>
      <c r="B24" s="9" t="s">
        <v>24</v>
      </c>
      <c r="C24" s="3" t="s">
        <v>4</v>
      </c>
      <c r="D24" s="3">
        <v>3.3</v>
      </c>
      <c r="E24" s="8">
        <f>D24*F20*3</f>
        <v>3048.2099999999996</v>
      </c>
    </row>
    <row r="25" spans="1:8" x14ac:dyDescent="0.25">
      <c r="A25" s="7" t="s">
        <v>32</v>
      </c>
      <c r="B25" s="9" t="s">
        <v>57</v>
      </c>
      <c r="C25" s="3" t="s">
        <v>34</v>
      </c>
      <c r="D25" s="3"/>
      <c r="E25" s="8">
        <v>0</v>
      </c>
    </row>
    <row r="26" spans="1:8" ht="27.6" x14ac:dyDescent="0.25">
      <c r="A26" s="33" t="s">
        <v>58</v>
      </c>
      <c r="B26" s="9" t="s">
        <v>59</v>
      </c>
      <c r="C26" s="3" t="s">
        <v>34</v>
      </c>
      <c r="D26" s="3"/>
      <c r="E26" s="8">
        <v>1595.17</v>
      </c>
    </row>
    <row r="27" spans="1:8" s="14" customFormat="1" x14ac:dyDescent="0.25">
      <c r="A27" s="10" t="s">
        <v>25</v>
      </c>
      <c r="B27" s="11"/>
      <c r="C27" s="12"/>
      <c r="D27" s="12"/>
      <c r="E27" s="13">
        <f>SUM(E22:E26)</f>
        <v>16267.329999999998</v>
      </c>
    </row>
    <row r="29" spans="1:8" ht="30.75" customHeight="1" x14ac:dyDescent="0.25">
      <c r="A29" s="51" t="s">
        <v>60</v>
      </c>
      <c r="B29" s="51"/>
      <c r="C29" s="51"/>
      <c r="D29" s="51"/>
      <c r="E29" s="51"/>
    </row>
    <row r="30" spans="1:8" ht="30" customHeight="1" x14ac:dyDescent="0.25">
      <c r="A30" s="44" t="s">
        <v>21</v>
      </c>
      <c r="B30" s="44"/>
      <c r="C30" s="44"/>
      <c r="D30" s="44"/>
      <c r="E30" s="44"/>
    </row>
    <row r="31" spans="1:8" x14ac:dyDescent="0.25">
      <c r="A31" s="44" t="s">
        <v>20</v>
      </c>
      <c r="B31" s="44"/>
      <c r="C31" s="44"/>
      <c r="D31" s="44"/>
      <c r="E31" s="44"/>
      <c r="F31" s="14"/>
      <c r="G31" s="14"/>
      <c r="H31" s="15"/>
    </row>
    <row r="32" spans="1:8" ht="32.25" customHeight="1" x14ac:dyDescent="0.25">
      <c r="A32" s="44" t="s">
        <v>31</v>
      </c>
      <c r="B32" s="44"/>
      <c r="C32" s="44"/>
      <c r="D32" s="44"/>
      <c r="E32" s="44"/>
      <c r="F32" s="14"/>
      <c r="G32" s="14"/>
      <c r="H32" s="14"/>
    </row>
    <row r="33" spans="1:5" x14ac:dyDescent="0.25">
      <c r="A33" s="44" t="s">
        <v>18</v>
      </c>
      <c r="B33" s="44"/>
      <c r="C33" s="44"/>
      <c r="D33" s="44"/>
      <c r="E33" s="44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4" t="s">
        <v>18</v>
      </c>
      <c r="B35" s="44"/>
      <c r="C35" s="44"/>
      <c r="D35" s="44"/>
      <c r="E35" s="44"/>
    </row>
    <row r="36" spans="1:5" ht="14.4" thickBot="1" x14ac:dyDescent="0.3">
      <c r="A36" s="53" t="s">
        <v>35</v>
      </c>
      <c r="B36" s="53"/>
      <c r="C36" s="53"/>
      <c r="D36" s="53"/>
      <c r="E36" s="53"/>
    </row>
    <row r="37" spans="1:5" x14ac:dyDescent="0.25">
      <c r="B37" s="50" t="s">
        <v>19</v>
      </c>
      <c r="C37" s="50"/>
      <c r="D37" s="50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ht="14.4" thickBot="1" x14ac:dyDescent="0.3">
      <c r="A39" s="53" t="s">
        <v>36</v>
      </c>
      <c r="B39" s="53"/>
      <c r="C39" s="53"/>
      <c r="D39" s="53"/>
      <c r="E39" s="53"/>
    </row>
    <row r="40" spans="1:5" x14ac:dyDescent="0.25">
      <c r="B40" s="50" t="s">
        <v>19</v>
      </c>
      <c r="C40" s="50"/>
      <c r="D40" s="50"/>
      <c r="E40" s="6" t="s">
        <v>6</v>
      </c>
    </row>
    <row r="43" spans="1:5" x14ac:dyDescent="0.25">
      <c r="A43" s="19" t="s">
        <v>41</v>
      </c>
    </row>
    <row r="44" spans="1:5" x14ac:dyDescent="0.25">
      <c r="A44" s="14" t="s">
        <v>37</v>
      </c>
    </row>
    <row r="45" spans="1:5" x14ac:dyDescent="0.25">
      <c r="A45" s="2" t="s">
        <v>43</v>
      </c>
      <c r="B45" s="16">
        <f>'1кв'!B50</f>
        <v>7011.5400000000045</v>
      </c>
    </row>
    <row r="46" spans="1:5" x14ac:dyDescent="0.25">
      <c r="A46" s="26" t="s">
        <v>61</v>
      </c>
      <c r="B46" s="17"/>
    </row>
    <row r="47" spans="1:5" x14ac:dyDescent="0.25">
      <c r="A47" s="2" t="s">
        <v>38</v>
      </c>
      <c r="B47" s="17">
        <v>15561.48</v>
      </c>
    </row>
    <row r="48" spans="1:5" x14ac:dyDescent="0.25">
      <c r="A48" s="2" t="s">
        <v>53</v>
      </c>
      <c r="B48" s="17">
        <f>3*100</f>
        <v>300</v>
      </c>
    </row>
    <row r="49" spans="1:2" ht="27.6" x14ac:dyDescent="0.25">
      <c r="A49" s="26" t="s">
        <v>40</v>
      </c>
      <c r="B49" s="17">
        <f>E27</f>
        <v>16267.329999999998</v>
      </c>
    </row>
    <row r="50" spans="1:2" x14ac:dyDescent="0.25">
      <c r="A50" s="18" t="s">
        <v>39</v>
      </c>
      <c r="B50" s="20">
        <f>B45+B47+B48-B49</f>
        <v>6605.690000000006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4" zoomScaleNormal="100" zoomScaleSheetLayoutView="100" workbookViewId="0">
      <selection activeCell="E27" sqref="E2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" style="2" customWidth="1"/>
    <col min="9" max="16384" width="9.109375" style="2"/>
  </cols>
  <sheetData>
    <row r="1" spans="1:5" ht="15.6" x14ac:dyDescent="0.25">
      <c r="A1" s="40" t="s">
        <v>11</v>
      </c>
      <c r="B1" s="40"/>
      <c r="C1" s="40"/>
      <c r="D1" s="40"/>
      <c r="E1" s="40"/>
    </row>
    <row r="2" spans="1:5" ht="33.75" customHeight="1" x14ac:dyDescent="0.3">
      <c r="A2" s="41" t="s">
        <v>12</v>
      </c>
      <c r="B2" s="42"/>
      <c r="C2" s="42"/>
      <c r="D2" s="42"/>
      <c r="E2" s="42"/>
    </row>
    <row r="3" spans="1:5" ht="15.6" x14ac:dyDescent="0.3">
      <c r="A3" s="41" t="s">
        <v>62</v>
      </c>
      <c r="B3" s="41"/>
      <c r="C3" s="41"/>
      <c r="D3" s="41"/>
      <c r="E3" s="41"/>
    </row>
    <row r="4" spans="1:5" s="1" customFormat="1" ht="15.6" x14ac:dyDescent="0.3">
      <c r="A4" s="5" t="s">
        <v>13</v>
      </c>
      <c r="B4" s="25"/>
      <c r="C4" s="25"/>
      <c r="D4" s="43" t="s">
        <v>63</v>
      </c>
      <c r="E4" s="43"/>
    </row>
    <row r="5" spans="1:5" x14ac:dyDescent="0.25">
      <c r="A5" s="32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9" t="s">
        <v>26</v>
      </c>
      <c r="B7" s="39"/>
      <c r="C7" s="39"/>
      <c r="D7" s="39"/>
      <c r="E7" s="39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27</v>
      </c>
      <c r="B9" s="44"/>
      <c r="C9" s="44"/>
      <c r="D9" s="44"/>
      <c r="E9" s="44"/>
    </row>
    <row r="10" spans="1:5" ht="30.7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4" t="s">
        <v>28</v>
      </c>
      <c r="B11" s="44"/>
      <c r="C11" s="44"/>
      <c r="D11" s="44"/>
      <c r="E11" s="44"/>
    </row>
    <row r="12" spans="1:5" ht="17.25" customHeight="1" x14ac:dyDescent="0.25">
      <c r="A12" s="46" t="s">
        <v>15</v>
      </c>
      <c r="B12" s="49"/>
      <c r="C12" s="49"/>
      <c r="D12" s="49"/>
      <c r="E12" s="49"/>
    </row>
    <row r="13" spans="1:5" x14ac:dyDescent="0.25">
      <c r="A13" s="44" t="s">
        <v>22</v>
      </c>
      <c r="B13" s="44"/>
      <c r="C13" s="44"/>
      <c r="D13" s="44"/>
      <c r="E13" s="44"/>
    </row>
    <row r="14" spans="1:5" ht="19.5" customHeight="1" x14ac:dyDescent="0.25">
      <c r="A14" s="46" t="s">
        <v>2</v>
      </c>
      <c r="B14" s="49"/>
      <c r="C14" s="49"/>
      <c r="D14" s="49"/>
      <c r="E14" s="49"/>
    </row>
    <row r="15" spans="1:5" x14ac:dyDescent="0.25">
      <c r="A15" s="44" t="s">
        <v>23</v>
      </c>
      <c r="B15" s="44"/>
      <c r="C15" s="44"/>
      <c r="D15" s="44"/>
      <c r="E15" s="44"/>
    </row>
    <row r="16" spans="1:5" x14ac:dyDescent="0.25">
      <c r="A16" s="46" t="s">
        <v>16</v>
      </c>
      <c r="B16" s="49"/>
      <c r="C16" s="49"/>
      <c r="D16" s="49"/>
      <c r="E16" s="49"/>
    </row>
    <row r="17" spans="1:8" ht="27.6" customHeight="1" x14ac:dyDescent="0.25">
      <c r="A17" s="44" t="s">
        <v>17</v>
      </c>
      <c r="B17" s="44"/>
      <c r="C17" s="44"/>
      <c r="D17" s="44"/>
      <c r="E17" s="44"/>
    </row>
    <row r="18" spans="1:8" ht="54.6" customHeight="1" x14ac:dyDescent="0.25">
      <c r="A18" s="44" t="s">
        <v>29</v>
      </c>
      <c r="B18" s="44"/>
      <c r="C18" s="44"/>
      <c r="D18" s="44"/>
      <c r="E18" s="44"/>
    </row>
    <row r="19" spans="1:8" ht="31.5" customHeight="1" x14ac:dyDescent="0.25">
      <c r="A19" s="45" t="s">
        <v>30</v>
      </c>
      <c r="B19" s="45"/>
      <c r="C19" s="45"/>
      <c r="D19" s="45"/>
      <c r="E19" s="45"/>
    </row>
    <row r="20" spans="1:8" ht="24" customHeight="1" x14ac:dyDescent="0.25">
      <c r="A20" s="45"/>
      <c r="B20" s="45"/>
      <c r="C20" s="45"/>
      <c r="D20" s="45"/>
      <c r="E20" s="45"/>
      <c r="F20" s="2">
        <v>307.89999999999998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1" t="s">
        <v>44</v>
      </c>
      <c r="B22" s="9" t="s">
        <v>45</v>
      </c>
      <c r="C22" s="3" t="s">
        <v>4</v>
      </c>
      <c r="D22" s="3">
        <v>11.94</v>
      </c>
      <c r="E22" s="8">
        <f>D22*F20*G20</f>
        <v>11028.977999999999</v>
      </c>
    </row>
    <row r="23" spans="1:8" ht="69" x14ac:dyDescent="0.25">
      <c r="A23" s="7" t="s">
        <v>56</v>
      </c>
      <c r="B23" s="9" t="s">
        <v>64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42</v>
      </c>
      <c r="B24" s="9" t="s">
        <v>24</v>
      </c>
      <c r="C24" s="3" t="s">
        <v>4</v>
      </c>
      <c r="D24" s="3">
        <v>3.43</v>
      </c>
      <c r="E24" s="8">
        <f>D24*F20*3</f>
        <v>3168.2910000000002</v>
      </c>
    </row>
    <row r="25" spans="1:8" x14ac:dyDescent="0.25">
      <c r="A25" s="7" t="s">
        <v>32</v>
      </c>
      <c r="B25" s="9" t="s">
        <v>64</v>
      </c>
      <c r="C25" s="3" t="s">
        <v>34</v>
      </c>
      <c r="D25" s="3"/>
      <c r="E25" s="8">
        <f>294.36+38.9</f>
        <v>333.26</v>
      </c>
    </row>
    <row r="26" spans="1:8" ht="27.6" x14ac:dyDescent="0.25">
      <c r="A26" s="33" t="s">
        <v>66</v>
      </c>
      <c r="B26" s="9" t="s">
        <v>68</v>
      </c>
      <c r="C26" s="3" t="s">
        <v>34</v>
      </c>
      <c r="D26" s="3"/>
      <c r="E26" s="8">
        <v>1460.8</v>
      </c>
    </row>
    <row r="27" spans="1:8" x14ac:dyDescent="0.25">
      <c r="A27" s="34" t="s">
        <v>67</v>
      </c>
      <c r="B27" s="35" t="s">
        <v>68</v>
      </c>
      <c r="C27" s="35" t="s">
        <v>65</v>
      </c>
      <c r="D27" s="35">
        <v>1.5</v>
      </c>
      <c r="E27" s="2">
        <f>D27*206.95</f>
        <v>310.42499999999995</v>
      </c>
    </row>
    <row r="28" spans="1:8" s="14" customFormat="1" x14ac:dyDescent="0.25">
      <c r="A28" s="10" t="s">
        <v>25</v>
      </c>
      <c r="B28" s="11"/>
      <c r="C28" s="12"/>
      <c r="D28" s="12"/>
      <c r="E28" s="13">
        <f>SUM(E22:E27)</f>
        <v>17487.894</v>
      </c>
    </row>
    <row r="30" spans="1:8" ht="30.75" customHeight="1" x14ac:dyDescent="0.25">
      <c r="A30" s="51" t="s">
        <v>69</v>
      </c>
      <c r="B30" s="51"/>
      <c r="C30" s="51"/>
      <c r="D30" s="51"/>
      <c r="E30" s="51"/>
    </row>
    <row r="31" spans="1:8" ht="30" customHeight="1" x14ac:dyDescent="0.25">
      <c r="A31" s="44" t="s">
        <v>21</v>
      </c>
      <c r="B31" s="44"/>
      <c r="C31" s="44"/>
      <c r="D31" s="44"/>
      <c r="E31" s="44"/>
    </row>
    <row r="32" spans="1:8" x14ac:dyDescent="0.25">
      <c r="A32" s="44" t="s">
        <v>20</v>
      </c>
      <c r="B32" s="44"/>
      <c r="C32" s="44"/>
      <c r="D32" s="44"/>
      <c r="E32" s="44"/>
      <c r="F32" s="14"/>
      <c r="G32" s="14"/>
      <c r="H32" s="15"/>
    </row>
    <row r="33" spans="1:8" ht="32.25" customHeight="1" x14ac:dyDescent="0.25">
      <c r="A33" s="44" t="s">
        <v>31</v>
      </c>
      <c r="B33" s="44"/>
      <c r="C33" s="44"/>
      <c r="D33" s="44"/>
      <c r="E33" s="44"/>
      <c r="F33" s="14"/>
      <c r="G33" s="14"/>
      <c r="H33" s="14"/>
    </row>
    <row r="34" spans="1:8" x14ac:dyDescent="0.25">
      <c r="A34" s="44" t="s">
        <v>18</v>
      </c>
      <c r="B34" s="44"/>
      <c r="C34" s="44"/>
      <c r="D34" s="44"/>
      <c r="E34" s="44"/>
    </row>
    <row r="35" spans="1:8" x14ac:dyDescent="0.25">
      <c r="A35" s="52" t="s">
        <v>5</v>
      </c>
      <c r="B35" s="52"/>
      <c r="C35" s="52"/>
      <c r="D35" s="52"/>
      <c r="E35" s="52"/>
    </row>
    <row r="36" spans="1:8" x14ac:dyDescent="0.25">
      <c r="A36" s="44" t="s">
        <v>18</v>
      </c>
      <c r="B36" s="44"/>
      <c r="C36" s="44"/>
      <c r="D36" s="44"/>
      <c r="E36" s="44"/>
    </row>
    <row r="37" spans="1:8" ht="14.4" thickBot="1" x14ac:dyDescent="0.3">
      <c r="A37" s="53" t="s">
        <v>35</v>
      </c>
      <c r="B37" s="53"/>
      <c r="C37" s="53"/>
      <c r="D37" s="53"/>
      <c r="E37" s="53"/>
    </row>
    <row r="38" spans="1:8" x14ac:dyDescent="0.25">
      <c r="B38" s="50" t="s">
        <v>19</v>
      </c>
      <c r="C38" s="50"/>
      <c r="D38" s="50"/>
      <c r="E38" s="6" t="s">
        <v>6</v>
      </c>
    </row>
    <row r="39" spans="1:8" x14ac:dyDescent="0.25">
      <c r="A39" s="31"/>
      <c r="B39" s="31"/>
      <c r="C39" s="31"/>
      <c r="D39" s="31"/>
      <c r="E39" s="31"/>
    </row>
    <row r="40" spans="1:8" ht="14.4" thickBot="1" x14ac:dyDescent="0.3">
      <c r="A40" s="53" t="s">
        <v>36</v>
      </c>
      <c r="B40" s="53"/>
      <c r="C40" s="53"/>
      <c r="D40" s="53"/>
      <c r="E40" s="53"/>
    </row>
    <row r="41" spans="1:8" x14ac:dyDescent="0.25">
      <c r="B41" s="50" t="s">
        <v>19</v>
      </c>
      <c r="C41" s="50"/>
      <c r="D41" s="50"/>
      <c r="E41" s="6" t="s">
        <v>6</v>
      </c>
    </row>
    <row r="44" spans="1:8" x14ac:dyDescent="0.25">
      <c r="A44" s="19" t="s">
        <v>41</v>
      </c>
    </row>
    <row r="45" spans="1:8" x14ac:dyDescent="0.25">
      <c r="A45" s="14" t="s">
        <v>37</v>
      </c>
    </row>
    <row r="46" spans="1:8" x14ac:dyDescent="0.25">
      <c r="A46" s="2" t="s">
        <v>43</v>
      </c>
      <c r="B46" s="16">
        <f>'2кв'!B50</f>
        <v>6605.690000000006</v>
      </c>
    </row>
    <row r="47" spans="1:8" x14ac:dyDescent="0.25">
      <c r="A47" s="30" t="s">
        <v>61</v>
      </c>
      <c r="B47" s="17"/>
    </row>
    <row r="48" spans="1:8" x14ac:dyDescent="0.25">
      <c r="A48" s="2" t="s">
        <v>38</v>
      </c>
      <c r="B48" s="17">
        <v>15984.94</v>
      </c>
    </row>
    <row r="49" spans="1:2" x14ac:dyDescent="0.25">
      <c r="A49" s="2" t="s">
        <v>53</v>
      </c>
      <c r="B49" s="17">
        <f>3*100</f>
        <v>300</v>
      </c>
    </row>
    <row r="50" spans="1:2" ht="27.6" x14ac:dyDescent="0.25">
      <c r="A50" s="30" t="s">
        <v>40</v>
      </c>
      <c r="B50" s="17">
        <f>E28</f>
        <v>17487.894</v>
      </c>
    </row>
    <row r="51" spans="1:2" x14ac:dyDescent="0.25">
      <c r="A51" s="18" t="s">
        <v>39</v>
      </c>
      <c r="B51" s="20">
        <f>B46+B48+B49-B50</f>
        <v>5402.7360000000044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22" zoomScaleNormal="100" zoomScaleSheetLayoutView="100" workbookViewId="0">
      <selection activeCell="A34" sqref="A34:E3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" style="2" customWidth="1"/>
    <col min="9" max="16384" width="9.109375" style="2"/>
  </cols>
  <sheetData>
    <row r="1" spans="1:5" ht="15.6" x14ac:dyDescent="0.25">
      <c r="A1" s="40" t="s">
        <v>11</v>
      </c>
      <c r="B1" s="40"/>
      <c r="C1" s="40"/>
      <c r="D1" s="40"/>
      <c r="E1" s="40"/>
    </row>
    <row r="2" spans="1:5" ht="33.75" customHeight="1" x14ac:dyDescent="0.3">
      <c r="A2" s="41" t="s">
        <v>12</v>
      </c>
      <c r="B2" s="42"/>
      <c r="C2" s="42"/>
      <c r="D2" s="42"/>
      <c r="E2" s="42"/>
    </row>
    <row r="3" spans="1:5" x14ac:dyDescent="0.25">
      <c r="A3" s="54" t="s">
        <v>70</v>
      </c>
      <c r="B3" s="54"/>
      <c r="C3" s="54"/>
      <c r="D3" s="54"/>
      <c r="E3" s="54"/>
    </row>
    <row r="4" spans="1:5" s="1" customFormat="1" ht="15.6" x14ac:dyDescent="0.3">
      <c r="A4" s="55" t="s">
        <v>13</v>
      </c>
      <c r="B4" s="4"/>
      <c r="C4" s="4"/>
      <c r="D4" s="4"/>
      <c r="E4" s="56" t="s">
        <v>71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9" t="s">
        <v>26</v>
      </c>
      <c r="B7" s="39"/>
      <c r="C7" s="39"/>
      <c r="D7" s="39"/>
      <c r="E7" s="39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27</v>
      </c>
      <c r="B9" s="44"/>
      <c r="C9" s="44"/>
      <c r="D9" s="44"/>
      <c r="E9" s="44"/>
    </row>
    <row r="10" spans="1:5" ht="30.7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4" t="s">
        <v>28</v>
      </c>
      <c r="B11" s="44"/>
      <c r="C11" s="44"/>
      <c r="D11" s="44"/>
      <c r="E11" s="44"/>
    </row>
    <row r="12" spans="1:5" ht="17.25" customHeight="1" x14ac:dyDescent="0.25">
      <c r="A12" s="46" t="s">
        <v>15</v>
      </c>
      <c r="B12" s="49"/>
      <c r="C12" s="49"/>
      <c r="D12" s="49"/>
      <c r="E12" s="49"/>
    </row>
    <row r="13" spans="1:5" x14ac:dyDescent="0.25">
      <c r="A13" s="44" t="s">
        <v>22</v>
      </c>
      <c r="B13" s="44"/>
      <c r="C13" s="44"/>
      <c r="D13" s="44"/>
      <c r="E13" s="44"/>
    </row>
    <row r="14" spans="1:5" ht="19.5" customHeight="1" x14ac:dyDescent="0.25">
      <c r="A14" s="46" t="s">
        <v>2</v>
      </c>
      <c r="B14" s="49"/>
      <c r="C14" s="49"/>
      <c r="D14" s="49"/>
      <c r="E14" s="49"/>
    </row>
    <row r="15" spans="1:5" x14ac:dyDescent="0.25">
      <c r="A15" s="44" t="s">
        <v>23</v>
      </c>
      <c r="B15" s="44"/>
      <c r="C15" s="44"/>
      <c r="D15" s="44"/>
      <c r="E15" s="44"/>
    </row>
    <row r="16" spans="1:5" x14ac:dyDescent="0.25">
      <c r="A16" s="46" t="s">
        <v>16</v>
      </c>
      <c r="B16" s="49"/>
      <c r="C16" s="49"/>
      <c r="D16" s="49"/>
      <c r="E16" s="49"/>
    </row>
    <row r="17" spans="1:8" ht="27.6" customHeight="1" x14ac:dyDescent="0.25">
      <c r="A17" s="44" t="s">
        <v>17</v>
      </c>
      <c r="B17" s="44"/>
      <c r="C17" s="44"/>
      <c r="D17" s="44"/>
      <c r="E17" s="44"/>
    </row>
    <row r="18" spans="1:8" ht="54.6" customHeight="1" x14ac:dyDescent="0.25">
      <c r="A18" s="44" t="s">
        <v>29</v>
      </c>
      <c r="B18" s="44"/>
      <c r="C18" s="44"/>
      <c r="D18" s="44"/>
      <c r="E18" s="44"/>
    </row>
    <row r="19" spans="1:8" ht="31.5" customHeight="1" x14ac:dyDescent="0.25">
      <c r="A19" s="45" t="s">
        <v>30</v>
      </c>
      <c r="B19" s="45"/>
      <c r="C19" s="45"/>
      <c r="D19" s="45"/>
      <c r="E19" s="45"/>
    </row>
    <row r="20" spans="1:8" ht="24" customHeight="1" x14ac:dyDescent="0.25">
      <c r="A20" s="45"/>
      <c r="B20" s="45"/>
      <c r="C20" s="45"/>
      <c r="D20" s="45"/>
      <c r="E20" s="45"/>
      <c r="F20" s="2">
        <v>307.89999999999998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1" t="s">
        <v>44</v>
      </c>
      <c r="B22" s="9" t="s">
        <v>45</v>
      </c>
      <c r="C22" s="3" t="s">
        <v>4</v>
      </c>
      <c r="D22" s="3">
        <v>11.94</v>
      </c>
      <c r="E22" s="8">
        <f>D22*F20*G20</f>
        <v>11028.977999999999</v>
      </c>
    </row>
    <row r="23" spans="1:8" ht="69" x14ac:dyDescent="0.25">
      <c r="A23" s="7" t="s">
        <v>56</v>
      </c>
      <c r="B23" s="9" t="s">
        <v>72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42</v>
      </c>
      <c r="B24" s="9" t="s">
        <v>24</v>
      </c>
      <c r="C24" s="3" t="s">
        <v>4</v>
      </c>
      <c r="D24" s="3">
        <v>3.43</v>
      </c>
      <c r="E24" s="8">
        <f>D24*F20*3</f>
        <v>3168.2910000000002</v>
      </c>
    </row>
    <row r="25" spans="1:8" x14ac:dyDescent="0.25">
      <c r="A25" s="7" t="s">
        <v>32</v>
      </c>
      <c r="B25" s="9" t="s">
        <v>72</v>
      </c>
      <c r="C25" s="3" t="s">
        <v>34</v>
      </c>
      <c r="D25" s="3"/>
      <c r="E25" s="8">
        <v>1020</v>
      </c>
    </row>
    <row r="26" spans="1:8" x14ac:dyDescent="0.25">
      <c r="A26" s="33"/>
      <c r="B26" s="9"/>
      <c r="C26" s="3"/>
      <c r="D26" s="3"/>
      <c r="E26" s="8"/>
    </row>
    <row r="27" spans="1:8" s="14" customFormat="1" x14ac:dyDescent="0.25">
      <c r="A27" s="10" t="s">
        <v>25</v>
      </c>
      <c r="B27" s="11"/>
      <c r="C27" s="12"/>
      <c r="D27" s="12"/>
      <c r="E27" s="13">
        <f>SUM(E22:E26)</f>
        <v>16403.409</v>
      </c>
    </row>
    <row r="29" spans="1:8" ht="30.75" customHeight="1" x14ac:dyDescent="0.25">
      <c r="A29" s="51" t="s">
        <v>73</v>
      </c>
      <c r="B29" s="51"/>
      <c r="C29" s="51"/>
      <c r="D29" s="51"/>
      <c r="E29" s="51"/>
    </row>
    <row r="30" spans="1:8" ht="30" customHeight="1" x14ac:dyDescent="0.25">
      <c r="A30" s="44" t="s">
        <v>21</v>
      </c>
      <c r="B30" s="44"/>
      <c r="C30" s="44"/>
      <c r="D30" s="44"/>
      <c r="E30" s="44"/>
    </row>
    <row r="31" spans="1:8" x14ac:dyDescent="0.25">
      <c r="A31" s="44" t="s">
        <v>20</v>
      </c>
      <c r="B31" s="44"/>
      <c r="C31" s="44"/>
      <c r="D31" s="44"/>
      <c r="E31" s="44"/>
      <c r="F31" s="14"/>
      <c r="G31" s="14"/>
      <c r="H31" s="15"/>
    </row>
    <row r="32" spans="1:8" ht="32.25" customHeight="1" x14ac:dyDescent="0.25">
      <c r="A32" s="44" t="s">
        <v>31</v>
      </c>
      <c r="B32" s="44"/>
      <c r="C32" s="44"/>
      <c r="D32" s="44"/>
      <c r="E32" s="44"/>
      <c r="F32" s="14"/>
      <c r="G32" s="14"/>
      <c r="H32" s="14"/>
    </row>
    <row r="33" spans="1:5" x14ac:dyDescent="0.25">
      <c r="A33" s="44" t="s">
        <v>18</v>
      </c>
      <c r="B33" s="44"/>
      <c r="C33" s="44"/>
      <c r="D33" s="44"/>
      <c r="E33" s="44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4" t="s">
        <v>18</v>
      </c>
      <c r="B35" s="44"/>
      <c r="C35" s="44"/>
      <c r="D35" s="44"/>
      <c r="E35" s="44"/>
    </row>
    <row r="36" spans="1:5" ht="14.4" thickBot="1" x14ac:dyDescent="0.3">
      <c r="A36" s="53" t="s">
        <v>35</v>
      </c>
      <c r="B36" s="53"/>
      <c r="C36" s="53"/>
      <c r="D36" s="53"/>
      <c r="E36" s="53"/>
    </row>
    <row r="37" spans="1:5" x14ac:dyDescent="0.25">
      <c r="B37" s="50" t="s">
        <v>19</v>
      </c>
      <c r="C37" s="50"/>
      <c r="D37" s="50"/>
      <c r="E37" s="6" t="s">
        <v>6</v>
      </c>
    </row>
    <row r="38" spans="1:5" x14ac:dyDescent="0.25">
      <c r="A38" s="37"/>
      <c r="B38" s="37"/>
      <c r="C38" s="37"/>
      <c r="D38" s="37"/>
      <c r="E38" s="37"/>
    </row>
    <row r="39" spans="1:5" ht="14.4" thickBot="1" x14ac:dyDescent="0.3">
      <c r="A39" s="53" t="s">
        <v>36</v>
      </c>
      <c r="B39" s="53"/>
      <c r="C39" s="53"/>
      <c r="D39" s="53"/>
      <c r="E39" s="53"/>
    </row>
    <row r="40" spans="1:5" x14ac:dyDescent="0.25">
      <c r="B40" s="50" t="s">
        <v>19</v>
      </c>
      <c r="C40" s="50"/>
      <c r="D40" s="50"/>
      <c r="E40" s="6" t="s">
        <v>6</v>
      </c>
    </row>
    <row r="43" spans="1:5" x14ac:dyDescent="0.25">
      <c r="A43" s="19" t="s">
        <v>41</v>
      </c>
    </row>
    <row r="44" spans="1:5" x14ac:dyDescent="0.25">
      <c r="A44" s="14" t="s">
        <v>37</v>
      </c>
    </row>
    <row r="45" spans="1:5" x14ac:dyDescent="0.25">
      <c r="A45" s="2" t="s">
        <v>43</v>
      </c>
      <c r="B45" s="16">
        <f>'3кв'!B51</f>
        <v>5402.7360000000044</v>
      </c>
    </row>
    <row r="46" spans="1:5" x14ac:dyDescent="0.25">
      <c r="A46" s="36" t="s">
        <v>61</v>
      </c>
      <c r="B46" s="17"/>
    </row>
    <row r="47" spans="1:5" x14ac:dyDescent="0.25">
      <c r="A47" s="2" t="s">
        <v>38</v>
      </c>
      <c r="B47" s="17">
        <v>16596.12</v>
      </c>
    </row>
    <row r="48" spans="1:5" x14ac:dyDescent="0.25">
      <c r="A48" s="2" t="s">
        <v>53</v>
      </c>
      <c r="B48" s="17">
        <f>3*100</f>
        <v>300</v>
      </c>
    </row>
    <row r="49" spans="1:2" ht="27.6" x14ac:dyDescent="0.25">
      <c r="A49" s="36" t="s">
        <v>40</v>
      </c>
      <c r="B49" s="17">
        <f>E27</f>
        <v>16403.409</v>
      </c>
    </row>
    <row r="50" spans="1:2" x14ac:dyDescent="0.25">
      <c r="A50" s="18" t="s">
        <v>39</v>
      </c>
      <c r="B50" s="20">
        <f>B45+B47+B48-B49</f>
        <v>5895.4470000000038</v>
      </c>
    </row>
  </sheetData>
  <mergeCells count="29">
    <mergeCell ref="A34:E34"/>
    <mergeCell ref="A35:E35"/>
    <mergeCell ref="A36:E36"/>
    <mergeCell ref="B37:D37"/>
    <mergeCell ref="A39:E39"/>
    <mergeCell ref="B40:D40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zoomScaleNormal="100" zoomScaleSheetLayoutView="100" workbookViewId="0">
      <selection activeCell="B24" sqref="B24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57" t="s">
        <v>74</v>
      </c>
      <c r="B1" s="57"/>
      <c r="C1" s="57"/>
      <c r="D1" s="58"/>
    </row>
    <row r="2" spans="1:5" ht="15.6" x14ac:dyDescent="0.3">
      <c r="A2" s="59" t="s">
        <v>75</v>
      </c>
      <c r="B2" s="59"/>
      <c r="C2" s="59"/>
      <c r="D2" s="1"/>
    </row>
    <row r="3" spans="1:5" ht="15.6" x14ac:dyDescent="0.3">
      <c r="A3" s="59" t="s">
        <v>76</v>
      </c>
      <c r="B3" s="59"/>
      <c r="C3" s="59"/>
      <c r="D3" s="1"/>
    </row>
    <row r="4" spans="1:5" ht="15.6" x14ac:dyDescent="0.3">
      <c r="A4" s="57" t="s">
        <v>93</v>
      </c>
      <c r="B4" s="57"/>
      <c r="C4" s="57"/>
      <c r="D4" s="58"/>
    </row>
    <row r="5" spans="1:5" ht="15.6" x14ac:dyDescent="0.3">
      <c r="A5" s="60"/>
      <c r="B5" s="60"/>
      <c r="C5" s="60"/>
      <c r="D5" s="1"/>
    </row>
    <row r="6" spans="1:5" ht="15.6" x14ac:dyDescent="0.3">
      <c r="A6" s="1"/>
      <c r="B6" s="61" t="s">
        <v>77</v>
      </c>
      <c r="C6" s="62">
        <f>'1кв'!B45</f>
        <v>15439.68</v>
      </c>
      <c r="D6" s="63"/>
    </row>
    <row r="7" spans="1:5" ht="15.6" x14ac:dyDescent="0.3">
      <c r="A7" s="1"/>
      <c r="B7" s="61" t="s">
        <v>94</v>
      </c>
      <c r="C7" s="62"/>
      <c r="D7" s="63"/>
    </row>
    <row r="8" spans="1:5" ht="15.6" x14ac:dyDescent="0.3">
      <c r="A8" s="64" t="s">
        <v>78</v>
      </c>
      <c r="B8" s="61" t="s">
        <v>79</v>
      </c>
      <c r="C8" s="65">
        <f>'1кв'!B47+'2кв'!B47+'3кв'!B48+'4кв'!B47</f>
        <v>63437.06</v>
      </c>
      <c r="D8" s="66"/>
    </row>
    <row r="9" spans="1:5" ht="15.6" x14ac:dyDescent="0.3">
      <c r="A9" s="64"/>
      <c r="B9" s="61" t="s">
        <v>80</v>
      </c>
      <c r="C9" s="65">
        <f>'1кв'!B48+'2кв'!B48+'3кв'!B49+'4кв'!B48</f>
        <v>1750</v>
      </c>
      <c r="D9" s="66"/>
    </row>
    <row r="10" spans="1:5" ht="15.6" x14ac:dyDescent="0.3">
      <c r="A10" s="25"/>
      <c r="B10" s="61" t="s">
        <v>81</v>
      </c>
      <c r="C10" s="67">
        <f>SUM(C8:C9)</f>
        <v>65187.06</v>
      </c>
      <c r="D10" s="63"/>
    </row>
    <row r="11" spans="1:5" ht="15.6" x14ac:dyDescent="0.3">
      <c r="A11" s="1"/>
      <c r="B11" s="68"/>
      <c r="C11" s="68"/>
      <c r="D11" s="69"/>
    </row>
    <row r="12" spans="1:5" ht="15.6" x14ac:dyDescent="0.3">
      <c r="A12" s="1" t="s">
        <v>82</v>
      </c>
      <c r="B12" s="70" t="s">
        <v>83</v>
      </c>
      <c r="C12" s="71">
        <f>'1кв'!E22+'2кв'!E22+'3кв'!E22+'4кв'!E22</f>
        <v>42933.576000000001</v>
      </c>
      <c r="D12" s="69"/>
    </row>
    <row r="13" spans="1:5" ht="15.6" x14ac:dyDescent="0.3">
      <c r="A13" s="1"/>
      <c r="B13" s="7" t="s">
        <v>42</v>
      </c>
      <c r="C13" s="71">
        <f>'1кв'!E23+'2кв'!E23+'3кв'!E23+'4кв'!E23</f>
        <v>3645.06</v>
      </c>
      <c r="D13" s="69"/>
      <c r="E13" s="72"/>
    </row>
    <row r="14" spans="1:5" ht="41.4" x14ac:dyDescent="0.3">
      <c r="B14" s="7" t="s">
        <v>56</v>
      </c>
      <c r="C14" s="71">
        <f>'1кв'!E24+'2кв'!E24+'3кв'!E24+'4кв'!E24</f>
        <v>12433.002</v>
      </c>
      <c r="D14" s="69"/>
    </row>
    <row r="15" spans="1:5" ht="15.6" x14ac:dyDescent="0.3">
      <c r="A15" s="1"/>
      <c r="B15" s="7" t="s">
        <v>32</v>
      </c>
      <c r="C15" s="71">
        <f>'1кв'!E25+'2кв'!E25+'3кв'!E25+'4кв'!E25</f>
        <v>1353.26</v>
      </c>
      <c r="D15" s="69"/>
    </row>
    <row r="16" spans="1:5" ht="15.6" x14ac:dyDescent="0.3">
      <c r="A16" s="1"/>
      <c r="B16" s="73" t="s">
        <v>95</v>
      </c>
      <c r="C16" s="74">
        <f>1.5*206.95</f>
        <v>310.42499999999995</v>
      </c>
      <c r="D16" s="69"/>
    </row>
    <row r="17" spans="1:5" ht="15.6" x14ac:dyDescent="0.3">
      <c r="A17" s="1"/>
      <c r="B17" s="75" t="s">
        <v>84</v>
      </c>
      <c r="C17" s="74">
        <f>SUM(C18:C20)</f>
        <v>14055.97</v>
      </c>
      <c r="D17" s="69"/>
    </row>
    <row r="18" spans="1:5" ht="15.6" x14ac:dyDescent="0.3">
      <c r="A18" s="1"/>
      <c r="B18" s="7" t="s">
        <v>50</v>
      </c>
      <c r="C18" s="76">
        <f>'1кв'!E26</f>
        <v>11000</v>
      </c>
      <c r="D18" s="69"/>
    </row>
    <row r="19" spans="1:5" ht="15.6" x14ac:dyDescent="0.3">
      <c r="A19" s="1"/>
      <c r="B19" s="33" t="s">
        <v>58</v>
      </c>
      <c r="C19" s="76">
        <f>'2кв'!E26</f>
        <v>1595.17</v>
      </c>
      <c r="D19" s="69"/>
    </row>
    <row r="20" spans="1:5" ht="15.6" x14ac:dyDescent="0.3">
      <c r="A20" s="1"/>
      <c r="B20" s="33" t="s">
        <v>66</v>
      </c>
      <c r="C20" s="77">
        <f>'3кв'!E26</f>
        <v>1460.8</v>
      </c>
      <c r="D20" s="69"/>
    </row>
    <row r="21" spans="1:5" ht="15.6" x14ac:dyDescent="0.3">
      <c r="A21" s="1"/>
      <c r="B21" s="78" t="s">
        <v>85</v>
      </c>
      <c r="C21" s="79">
        <f>SUM(C12:C17)</f>
        <v>74731.293000000005</v>
      </c>
      <c r="D21" s="69"/>
      <c r="E21" s="72"/>
    </row>
    <row r="22" spans="1:5" ht="15.6" x14ac:dyDescent="0.3">
      <c r="A22" s="1"/>
      <c r="B22" s="80" t="s">
        <v>86</v>
      </c>
      <c r="C22" s="79">
        <f>C6+C10-C21</f>
        <v>5895.4469999999856</v>
      </c>
      <c r="D22" s="69"/>
    </row>
    <row r="23" spans="1:5" ht="15.6" x14ac:dyDescent="0.3">
      <c r="A23" s="1"/>
      <c r="B23" s="64"/>
      <c r="C23" s="64"/>
      <c r="D23" s="69"/>
    </row>
    <row r="24" spans="1:5" ht="15.6" x14ac:dyDescent="0.3">
      <c r="A24" s="1"/>
      <c r="B24" s="64"/>
      <c r="C24" s="64"/>
      <c r="D24" s="69"/>
    </row>
    <row r="25" spans="1:5" ht="15.6" x14ac:dyDescent="0.3">
      <c r="A25" s="1"/>
      <c r="B25" s="64"/>
      <c r="C25" s="64"/>
      <c r="D25" s="69"/>
    </row>
    <row r="26" spans="1:5" ht="15.6" x14ac:dyDescent="0.3">
      <c r="A26" s="64" t="s">
        <v>87</v>
      </c>
      <c r="C26" s="64"/>
      <c r="D26" s="69"/>
    </row>
    <row r="27" spans="1:5" ht="15.6" x14ac:dyDescent="0.3">
      <c r="A27" s="1"/>
      <c r="B27" s="64"/>
      <c r="C27" s="64"/>
      <c r="D27" s="69"/>
    </row>
    <row r="28" spans="1:5" ht="15.6" x14ac:dyDescent="0.3">
      <c r="A28" s="1"/>
      <c r="B28" s="64"/>
      <c r="C28" s="64"/>
      <c r="D28" s="69"/>
    </row>
    <row r="29" spans="1:5" ht="15.6" x14ac:dyDescent="0.3">
      <c r="A29" s="1" t="s">
        <v>88</v>
      </c>
      <c r="B29" s="64" t="s">
        <v>89</v>
      </c>
      <c r="C29" s="64"/>
      <c r="D29" s="69"/>
    </row>
    <row r="30" spans="1:5" ht="15.6" x14ac:dyDescent="0.3">
      <c r="A30" s="1"/>
      <c r="B30" s="64" t="s">
        <v>90</v>
      </c>
      <c r="C30" s="64"/>
      <c r="D30" s="69"/>
    </row>
    <row r="31" spans="1:5" ht="15.6" x14ac:dyDescent="0.3">
      <c r="A31" s="1"/>
      <c r="B31" s="64" t="s">
        <v>91</v>
      </c>
      <c r="C31" s="64"/>
      <c r="D31" s="69"/>
    </row>
    <row r="32" spans="1:5" ht="15.6" x14ac:dyDescent="0.3">
      <c r="A32" s="1"/>
      <c r="B32" s="64"/>
      <c r="C32" s="64"/>
      <c r="D32" s="69"/>
    </row>
    <row r="33" spans="1:4" ht="15.6" x14ac:dyDescent="0.3">
      <c r="A33" s="1"/>
      <c r="B33" s="64"/>
      <c r="C33" s="64"/>
      <c r="D33" s="69"/>
    </row>
    <row r="34" spans="1:4" ht="15.6" x14ac:dyDescent="0.3">
      <c r="A34" s="60" t="s">
        <v>92</v>
      </c>
      <c r="B34" s="60"/>
      <c r="C34" s="60"/>
      <c r="D34" s="69"/>
    </row>
    <row r="35" spans="1:4" ht="15.6" x14ac:dyDescent="0.3">
      <c r="A35" s="1"/>
      <c r="B35" s="64"/>
      <c r="C35" s="64"/>
      <c r="D35" s="69"/>
    </row>
    <row r="36" spans="1:4" ht="15.6" x14ac:dyDescent="0.3">
      <c r="A36" s="1"/>
      <c r="B36" s="64"/>
      <c r="C36" s="64"/>
      <c r="D36" s="69"/>
    </row>
    <row r="37" spans="1:4" ht="15.6" x14ac:dyDescent="0.3">
      <c r="A37" s="1"/>
      <c r="B37" s="64"/>
      <c r="C37" s="64"/>
      <c r="D37" s="69"/>
    </row>
    <row r="38" spans="1:4" ht="15.6" x14ac:dyDescent="0.3">
      <c r="A38" s="1"/>
      <c r="B38" s="64"/>
      <c r="C38" s="64"/>
      <c r="D38" s="69"/>
    </row>
  </sheetData>
  <mergeCells count="7">
    <mergeCell ref="A34:C34"/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2021-03-05T10:15:24Z</dcterms:modified>
</cp:coreProperties>
</file>