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'4кв'!$A$1:$E$51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D21" i="18" l="1"/>
  <c r="B47" i="17" l="1"/>
  <c r="C15" i="18"/>
  <c r="C16" i="18"/>
  <c r="C19" i="18"/>
  <c r="C18" i="18"/>
  <c r="C17" i="18"/>
  <c r="C12" i="18"/>
  <c r="C13" i="18"/>
  <c r="C14" i="18"/>
  <c r="C11" i="18"/>
  <c r="B49" i="17"/>
  <c r="C8" i="18"/>
  <c r="C9" i="18" s="1"/>
  <c r="C6" i="18"/>
  <c r="E29" i="17"/>
  <c r="E28" i="17"/>
  <c r="C22" i="18" l="1"/>
  <c r="C23" i="18" s="1"/>
  <c r="E24" i="17" l="1"/>
  <c r="E23" i="17"/>
  <c r="E30" i="17" s="1"/>
  <c r="B50" i="17" s="1"/>
  <c r="E22" i="17"/>
  <c r="B51" i="17" l="1"/>
  <c r="E24" i="16"/>
  <c r="E23" i="16"/>
  <c r="E22" i="16"/>
  <c r="E27" i="16" s="1"/>
  <c r="B47" i="16" l="1"/>
  <c r="E24" i="15"/>
  <c r="E23" i="15"/>
  <c r="D22" i="15"/>
  <c r="E22" i="15" s="1"/>
  <c r="E27" i="15" l="1"/>
  <c r="B47" i="15" s="1"/>
  <c r="E27" i="14" l="1"/>
  <c r="D22" i="14" l="1"/>
  <c r="E23" i="14" l="1"/>
  <c r="E22" i="14"/>
  <c r="E28" i="14" l="1"/>
  <c r="B48" i="14"/>
  <c r="B49" i="14" l="1"/>
  <c r="B44" i="15" s="1"/>
  <c r="B48" i="15" s="1"/>
  <c r="B44" i="16" s="1"/>
  <c r="B48" i="16" s="1"/>
</calcChain>
</file>

<file path=xl/sharedStrings.xml><?xml version="1.0" encoding="utf-8"?>
<sst xmlns="http://schemas.openxmlformats.org/spreadsheetml/2006/main" count="281" uniqueCount="103">
  <si>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</si>
  <si>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</si>
  <si>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</si>
  <si>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</si>
  <si>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</si>
  <si>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</si>
  <si>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</si>
  <si>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</si>
  <si>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</si>
  <si>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</si>
  <si>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</si>
  <si>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</si>
  <si>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</si>
  <si>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</si>
  <si>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</si>
  <si>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</si>
  <si>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</si>
  <si>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</si>
  <si>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</si>
  <si>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</si>
  <si>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</si>
  <si>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</si>
  <si>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</si>
  <si>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</si>
  <si>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</si>
  <si>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</si>
  <si>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</si>
  <si>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Теруновой Оксаны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</si>
  <si>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53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</si>
  <si>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№55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</si>
  <si>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</si>
  <si>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</si>
  <si>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Теруновой О.В.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</si>
  <si>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</si>
  <si>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</si>
  <si>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</si>
  <si>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</si>
  <si>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</si>
  <si>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</si>
  <si>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</si>
  <si>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- 534,2м2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</si>
  <si>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</si>
  <si>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</si>
  <si>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</si>
  <si>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</si>
  <si>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ч/ч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</si>
  <si>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</si>
  <si>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</t>
  </si>
  <si>
    <t>с 26.03 по 31.03</t>
  </si>
  <si>
    <t>Монтаж табличек на подъездах</t>
  </si>
  <si>
    <t>январь</t>
  </si>
  <si>
    <t>Предъявлено населению 29006,04</t>
  </si>
  <si>
    <t>Монтаж водоотливов на козырьках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</si>
  <si>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восемь тысяч семьсот шестьдесят девять рублей 35 копеек</t>
    </r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</si>
  <si>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</si>
  <si>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</si>
  <si>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</si>
  <si>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</si>
  <si>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2 квартал 2020г.</t>
  </si>
  <si>
    <t>"30" 06 2020 г.</t>
  </si>
  <si>
    <t>Монтаж водоотводных лотков на тротуаре смета</t>
  </si>
  <si>
    <t>апрель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</si>
  <si>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две тысячи девятьсот шестьдесят пять рублей 17 копеек</t>
    </r>
  </si>
  <si>
    <t>Предъявлено населению 28846,8</t>
  </si>
  <si>
    <t>за 3 квартал 2020г.</t>
  </si>
  <si>
    <t>"30" 09 2020 г.</t>
  </si>
  <si>
    <t>3 квартал</t>
  </si>
  <si>
    <t>окраска подъездных дверей 3шт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</si>
  <si>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одна тысяча четыреста сорок семь рублей 79 копеек</t>
    </r>
  </si>
  <si>
    <t>Предъявлено населению 28699,2</t>
  </si>
  <si>
    <t>за 4 квартал 2020 года</t>
  </si>
  <si>
    <t>"31" 12 2020 г.</t>
  </si>
  <si>
    <t>изготовление и монтаж урн 3шт (смета)</t>
  </si>
  <si>
    <t>Установка почтовых ящиков (смета)</t>
  </si>
  <si>
    <t>Замена крана на стояке ХВС</t>
  </si>
  <si>
    <t>Очистка водостоков</t>
  </si>
  <si>
    <t>октябрь</t>
  </si>
  <si>
    <t>декабрь</t>
  </si>
  <si>
    <t>4 квартал</t>
  </si>
  <si>
    <t>ч/час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</si>
  <si>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</si>
  <si>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</si>
  <si>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</si>
  <si>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</si>
  <si>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</si>
  <si>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</si>
  <si>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</si>
  <si>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</si>
  <si>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</si>
  <si>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</si>
  <si>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</si>
  <si>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</si>
  <si>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</si>
  <si>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</si>
  <si>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</si>
  <si>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</si>
  <si>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</si>
  <si>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</si>
  <si>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ул.Пролетарская,108</t>
  </si>
  <si>
    <t>Начислено всего 115546,44</t>
  </si>
  <si>
    <t>Непредвиденные работы 5,7ч/ч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</si>
  <si>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две тысячи семьсот тринадцать рублей 90 копеек</t>
    </r>
  </si>
  <si>
    <t>изготовление и монтаж урн 3шт (кальк.)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</si>
</sst>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/>
    <xf numFmtId="43" fontId="4" fillId="0" borderId="0" xfId="0" applyNumberFormat="1" applyFont="1"/>
    <xf numFmtId="2" fontId="9" fillId="0" borderId="0" xfId="1" applyNumberFormat="1" applyFont="1"/>
    <xf numFmtId="2" fontId="4" fillId="0" borderId="0" xfId="1" applyNumberFormat="1" applyFont="1"/>
    <xf numFmtId="2" fontId="4" fillId="0" borderId="0" xfId="0" applyNumberFormat="1" applyFont="1"/>
    <xf numFmtId="2" fontId="9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9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15" fillId="0" borderId="0" xfId="0" applyFont="1"/>
    <xf numFmtId="49" fontId="3" fillId="0" borderId="1" xfId="0" applyNumberFormat="1" applyFont="1" applyBorder="1"/>
    <xf numFmtId="164" fontId="9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9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0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2" fontId="4" fillId="0" borderId="1" xfId="1" applyNumberFormat="1" applyFont="1" applyBorder="1" applyAlignment="1">
      <alignment horizontal="right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109375" style="2" bestFit="1" customWidth="1"/>
    <col min="9" max="16384" width="9.109375" style="2"/>
  </cols>
  <sheetData>
    <row r="1" spans="1:5" ht="15.6" x14ac:dyDescent="0.25">
      <c r="A1" s="69" t="s">
        <v>11</v>
      </c>
      <c r="B1" s="69"/>
      <c r="C1" s="69"/>
      <c r="D1" s="69"/>
      <c r="E1" s="69"/>
    </row>
    <row r="2" spans="1:5" ht="39.75" customHeight="1" x14ac:dyDescent="0.3">
      <c r="A2" s="70" t="s">
        <v>12</v>
      </c>
      <c r="B2" s="71"/>
      <c r="C2" s="71"/>
      <c r="D2" s="71"/>
      <c r="E2" s="71"/>
    </row>
    <row r="3" spans="1:5" ht="15.6" x14ac:dyDescent="0.3">
      <c r="A3" s="70" t="s">
        <v>54</v>
      </c>
      <c r="B3" s="70"/>
      <c r="C3" s="70"/>
      <c r="D3" s="70"/>
      <c r="E3" s="70"/>
    </row>
    <row r="4" spans="1:5" s="1" customFormat="1" ht="15.6" x14ac:dyDescent="0.3">
      <c r="A4" s="5" t="s">
        <v>13</v>
      </c>
      <c r="B4" s="26"/>
      <c r="C4" s="26"/>
      <c r="D4" s="72" t="s">
        <v>55</v>
      </c>
      <c r="E4" s="72"/>
    </row>
    <row r="5" spans="1:5" x14ac:dyDescent="0.25">
      <c r="A5" s="30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ht="18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3" t="s">
        <v>27</v>
      </c>
      <c r="B9" s="73"/>
      <c r="C9" s="73"/>
      <c r="D9" s="73"/>
      <c r="E9" s="73"/>
    </row>
    <row r="10" spans="1:5" ht="22.95" customHeight="1" x14ac:dyDescent="0.25">
      <c r="A10" s="76" t="s">
        <v>14</v>
      </c>
      <c r="B10" s="77"/>
      <c r="C10" s="77"/>
      <c r="D10" s="77"/>
      <c r="E10" s="77"/>
    </row>
    <row r="11" spans="1:5" ht="28.5" customHeight="1" x14ac:dyDescent="0.25">
      <c r="A11" s="73" t="s">
        <v>28</v>
      </c>
      <c r="B11" s="73"/>
      <c r="C11" s="73"/>
      <c r="D11" s="73"/>
      <c r="E11" s="73"/>
    </row>
    <row r="12" spans="1:5" ht="19.5" customHeight="1" x14ac:dyDescent="0.25">
      <c r="A12" s="75" t="s">
        <v>15</v>
      </c>
      <c r="B12" s="78"/>
      <c r="C12" s="78"/>
      <c r="D12" s="78"/>
      <c r="E12" s="78"/>
    </row>
    <row r="13" spans="1:5" ht="18.75" customHeight="1" x14ac:dyDescent="0.25">
      <c r="A13" s="73" t="s">
        <v>23</v>
      </c>
      <c r="B13" s="73"/>
      <c r="C13" s="73"/>
      <c r="D13" s="73"/>
      <c r="E13" s="73"/>
    </row>
    <row r="14" spans="1:5" ht="17.25" customHeight="1" x14ac:dyDescent="0.25">
      <c r="A14" s="75" t="s">
        <v>2</v>
      </c>
      <c r="B14" s="78"/>
      <c r="C14" s="78"/>
      <c r="D14" s="78"/>
      <c r="E14" s="78"/>
    </row>
    <row r="15" spans="1:5" ht="17.25" customHeight="1" x14ac:dyDescent="0.25">
      <c r="A15" s="73" t="s">
        <v>22</v>
      </c>
      <c r="B15" s="73"/>
      <c r="C15" s="73"/>
      <c r="D15" s="73"/>
      <c r="E15" s="73"/>
    </row>
    <row r="16" spans="1:5" ht="16.5" customHeight="1" x14ac:dyDescent="0.25">
      <c r="A16" s="75" t="s">
        <v>16</v>
      </c>
      <c r="B16" s="78"/>
      <c r="C16" s="78"/>
      <c r="D16" s="78"/>
      <c r="E16" s="78"/>
    </row>
    <row r="17" spans="1:8" ht="36" customHeight="1" x14ac:dyDescent="0.25">
      <c r="A17" s="73" t="s">
        <v>17</v>
      </c>
      <c r="B17" s="73"/>
      <c r="C17" s="73"/>
      <c r="D17" s="73"/>
      <c r="E17" s="73"/>
    </row>
    <row r="18" spans="1:8" ht="66" customHeight="1" x14ac:dyDescent="0.25">
      <c r="A18" s="73" t="s">
        <v>29</v>
      </c>
      <c r="B18" s="73"/>
      <c r="C18" s="73"/>
      <c r="D18" s="73"/>
      <c r="E18" s="73"/>
    </row>
    <row r="19" spans="1:8" ht="41.25" customHeight="1" x14ac:dyDescent="0.25">
      <c r="A19" s="74" t="s">
        <v>30</v>
      </c>
      <c r="B19" s="74"/>
      <c r="C19" s="74"/>
      <c r="D19" s="74"/>
      <c r="E19" s="74"/>
    </row>
    <row r="20" spans="1:8" ht="24" customHeight="1" x14ac:dyDescent="0.25">
      <c r="A20" s="74"/>
      <c r="B20" s="74"/>
      <c r="C20" s="74"/>
      <c r="D20" s="74"/>
      <c r="E20" s="74"/>
      <c r="F20" s="2">
        <v>534.20000000000005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5" t="s">
        <v>46</v>
      </c>
      <c r="B22" s="10" t="s">
        <v>43</v>
      </c>
      <c r="C22" s="3" t="s">
        <v>4</v>
      </c>
      <c r="D22" s="3">
        <f>12.21</f>
        <v>12.21</v>
      </c>
      <c r="E22" s="9">
        <f>D22*F20*G20</f>
        <v>19567.746000000003</v>
      </c>
      <c r="H22" s="17"/>
    </row>
    <row r="23" spans="1:8" x14ac:dyDescent="0.25">
      <c r="A23" s="8" t="s">
        <v>44</v>
      </c>
      <c r="B23" s="10" t="s">
        <v>24</v>
      </c>
      <c r="C23" s="3" t="s">
        <v>4</v>
      </c>
      <c r="D23" s="3">
        <v>3.3</v>
      </c>
      <c r="E23" s="9">
        <f>D23*F20*G20</f>
        <v>5288.58</v>
      </c>
      <c r="H23" s="17"/>
    </row>
    <row r="24" spans="1:8" ht="55.2" x14ac:dyDescent="0.25">
      <c r="A24" s="8" t="s">
        <v>47</v>
      </c>
      <c r="B24" s="31" t="s">
        <v>48</v>
      </c>
      <c r="C24" s="3" t="s">
        <v>4</v>
      </c>
      <c r="D24" s="3"/>
      <c r="E24" s="9">
        <v>259.92</v>
      </c>
      <c r="H24" s="17"/>
    </row>
    <row r="25" spans="1:8" x14ac:dyDescent="0.25">
      <c r="A25" s="8" t="s">
        <v>33</v>
      </c>
      <c r="B25" s="10" t="s">
        <v>34</v>
      </c>
      <c r="C25" s="3" t="s">
        <v>35</v>
      </c>
      <c r="D25" s="3"/>
      <c r="E25" s="9">
        <v>215.71</v>
      </c>
      <c r="H25" s="17"/>
    </row>
    <row r="26" spans="1:8" ht="31.2" x14ac:dyDescent="0.3">
      <c r="A26" s="34" t="s">
        <v>52</v>
      </c>
      <c r="B26" s="32" t="s">
        <v>50</v>
      </c>
      <c r="C26" s="23" t="s">
        <v>35</v>
      </c>
      <c r="D26" s="23"/>
      <c r="E26" s="24">
        <v>13102.32</v>
      </c>
      <c r="H26" s="17"/>
    </row>
    <row r="27" spans="1:8" x14ac:dyDescent="0.25">
      <c r="A27" s="33" t="s">
        <v>49</v>
      </c>
      <c r="B27" s="22" t="s">
        <v>50</v>
      </c>
      <c r="C27" s="23" t="s">
        <v>45</v>
      </c>
      <c r="D27" s="23">
        <v>1.7</v>
      </c>
      <c r="E27" s="27">
        <f>D27*197.1</f>
        <v>335.07</v>
      </c>
      <c r="H27" s="17"/>
    </row>
    <row r="28" spans="1:8" s="15" customFormat="1" x14ac:dyDescent="0.25">
      <c r="A28" s="11" t="s">
        <v>25</v>
      </c>
      <c r="B28" s="12"/>
      <c r="C28" s="13"/>
      <c r="D28" s="13"/>
      <c r="E28" s="14">
        <f>SUM(E22:E27)</f>
        <v>38769.345999999998</v>
      </c>
    </row>
    <row r="29" spans="1:8" ht="14.25" customHeight="1" x14ac:dyDescent="0.25"/>
    <row r="30" spans="1:8" ht="28.5" customHeight="1" x14ac:dyDescent="0.25">
      <c r="A30" s="80" t="s">
        <v>53</v>
      </c>
      <c r="B30" s="80"/>
      <c r="C30" s="80"/>
      <c r="D30" s="80"/>
      <c r="E30" s="80"/>
    </row>
    <row r="31" spans="1:8" ht="30.75" customHeight="1" x14ac:dyDescent="0.25">
      <c r="A31" s="73" t="s">
        <v>21</v>
      </c>
      <c r="B31" s="73"/>
      <c r="C31" s="73"/>
      <c r="D31" s="73"/>
      <c r="E31" s="73"/>
    </row>
    <row r="32" spans="1:8" ht="16.5" customHeight="1" x14ac:dyDescent="0.25">
      <c r="A32" s="73" t="s">
        <v>20</v>
      </c>
      <c r="B32" s="73"/>
      <c r="C32" s="73"/>
      <c r="D32" s="73"/>
      <c r="E32" s="73"/>
    </row>
    <row r="33" spans="1:5" ht="33" customHeight="1" x14ac:dyDescent="0.25">
      <c r="A33" s="73" t="s">
        <v>36</v>
      </c>
      <c r="B33" s="73"/>
      <c r="C33" s="73"/>
      <c r="D33" s="73"/>
      <c r="E33" s="73"/>
    </row>
    <row r="34" spans="1:5" x14ac:dyDescent="0.25">
      <c r="A34" s="73" t="s">
        <v>18</v>
      </c>
      <c r="B34" s="73"/>
      <c r="C34" s="73"/>
      <c r="D34" s="73"/>
      <c r="E34" s="73"/>
    </row>
    <row r="35" spans="1:5" x14ac:dyDescent="0.25">
      <c r="A35" s="81" t="s">
        <v>5</v>
      </c>
      <c r="B35" s="81"/>
      <c r="C35" s="81"/>
      <c r="D35" s="81"/>
      <c r="E35" s="81"/>
    </row>
    <row r="36" spans="1:5" x14ac:dyDescent="0.25">
      <c r="A36" s="73" t="s">
        <v>18</v>
      </c>
      <c r="B36" s="73"/>
      <c r="C36" s="73"/>
      <c r="D36" s="73"/>
      <c r="E36" s="73"/>
    </row>
    <row r="37" spans="1:5" x14ac:dyDescent="0.25">
      <c r="A37" s="82" t="s">
        <v>31</v>
      </c>
      <c r="B37" s="82"/>
      <c r="C37" s="82"/>
      <c r="D37" s="82"/>
      <c r="E37" s="6"/>
    </row>
    <row r="38" spans="1:5" x14ac:dyDescent="0.25">
      <c r="B38" s="79" t="s">
        <v>19</v>
      </c>
      <c r="C38" s="79"/>
      <c r="D38" s="79"/>
      <c r="E38" s="7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83" t="s">
        <v>32</v>
      </c>
      <c r="B40" s="83"/>
      <c r="C40" s="83"/>
      <c r="D40" s="83"/>
      <c r="E40" s="6"/>
    </row>
    <row r="41" spans="1:5" x14ac:dyDescent="0.25">
      <c r="B41" s="79" t="s">
        <v>19</v>
      </c>
      <c r="C41" s="79"/>
      <c r="D41" s="79"/>
      <c r="E41" s="7" t="s">
        <v>6</v>
      </c>
    </row>
    <row r="43" spans="1:5" x14ac:dyDescent="0.25">
      <c r="A43" s="2" t="s">
        <v>40</v>
      </c>
    </row>
    <row r="44" spans="1:5" x14ac:dyDescent="0.25">
      <c r="A44" s="15" t="s">
        <v>37</v>
      </c>
    </row>
    <row r="45" spans="1:5" x14ac:dyDescent="0.25">
      <c r="A45" s="2" t="s">
        <v>42</v>
      </c>
      <c r="B45" s="18">
        <v>36321.440000000002</v>
      </c>
    </row>
    <row r="46" spans="1:5" x14ac:dyDescent="0.25">
      <c r="A46" s="28" t="s">
        <v>51</v>
      </c>
      <c r="B46" s="19"/>
    </row>
    <row r="47" spans="1:5" x14ac:dyDescent="0.25">
      <c r="A47" s="2" t="s">
        <v>38</v>
      </c>
      <c r="B47" s="19">
        <v>38161.74</v>
      </c>
    </row>
    <row r="48" spans="1:5" ht="27.6" x14ac:dyDescent="0.25">
      <c r="A48" s="28" t="s">
        <v>41</v>
      </c>
      <c r="B48" s="20">
        <f>E28</f>
        <v>38769.345999999998</v>
      </c>
    </row>
    <row r="49" spans="1:2" x14ac:dyDescent="0.25">
      <c r="A49" s="16" t="s">
        <v>39</v>
      </c>
      <c r="B49" s="21">
        <f>B45+B47-B48</f>
        <v>35713.833999999995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109375" style="2" bestFit="1" customWidth="1"/>
    <col min="9" max="16384" width="9.109375" style="2"/>
  </cols>
  <sheetData>
    <row r="1" spans="1:5" ht="15.6" x14ac:dyDescent="0.25">
      <c r="A1" s="69" t="s">
        <v>11</v>
      </c>
      <c r="B1" s="69"/>
      <c r="C1" s="69"/>
      <c r="D1" s="69"/>
      <c r="E1" s="69"/>
    </row>
    <row r="2" spans="1:5" ht="39.75" customHeight="1" x14ac:dyDescent="0.3">
      <c r="A2" s="70" t="s">
        <v>12</v>
      </c>
      <c r="B2" s="71"/>
      <c r="C2" s="71"/>
      <c r="D2" s="71"/>
      <c r="E2" s="71"/>
    </row>
    <row r="3" spans="1:5" ht="15.6" x14ac:dyDescent="0.3">
      <c r="A3" s="70" t="s">
        <v>58</v>
      </c>
      <c r="B3" s="70"/>
      <c r="C3" s="70"/>
      <c r="D3" s="70"/>
      <c r="E3" s="70"/>
    </row>
    <row r="4" spans="1:5" s="1" customFormat="1" ht="15.6" x14ac:dyDescent="0.3">
      <c r="A4" s="5" t="s">
        <v>13</v>
      </c>
      <c r="B4" s="26"/>
      <c r="C4" s="26"/>
      <c r="D4" s="72" t="s">
        <v>59</v>
      </c>
      <c r="E4" s="72"/>
    </row>
    <row r="5" spans="1:5" x14ac:dyDescent="0.25">
      <c r="A5" s="37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ht="18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3" t="s">
        <v>27</v>
      </c>
      <c r="B9" s="73"/>
      <c r="C9" s="73"/>
      <c r="D9" s="73"/>
      <c r="E9" s="73"/>
    </row>
    <row r="10" spans="1:5" ht="22.95" customHeight="1" x14ac:dyDescent="0.25">
      <c r="A10" s="76" t="s">
        <v>14</v>
      </c>
      <c r="B10" s="77"/>
      <c r="C10" s="77"/>
      <c r="D10" s="77"/>
      <c r="E10" s="77"/>
    </row>
    <row r="11" spans="1:5" ht="28.5" customHeight="1" x14ac:dyDescent="0.25">
      <c r="A11" s="73" t="s">
        <v>28</v>
      </c>
      <c r="B11" s="73"/>
      <c r="C11" s="73"/>
      <c r="D11" s="73"/>
      <c r="E11" s="73"/>
    </row>
    <row r="12" spans="1:5" ht="19.5" customHeight="1" x14ac:dyDescent="0.25">
      <c r="A12" s="75" t="s">
        <v>15</v>
      </c>
      <c r="B12" s="78"/>
      <c r="C12" s="78"/>
      <c r="D12" s="78"/>
      <c r="E12" s="78"/>
    </row>
    <row r="13" spans="1:5" ht="18.75" customHeight="1" x14ac:dyDescent="0.25">
      <c r="A13" s="73" t="s">
        <v>23</v>
      </c>
      <c r="B13" s="73"/>
      <c r="C13" s="73"/>
      <c r="D13" s="73"/>
      <c r="E13" s="73"/>
    </row>
    <row r="14" spans="1:5" ht="17.25" customHeight="1" x14ac:dyDescent="0.25">
      <c r="A14" s="75" t="s">
        <v>2</v>
      </c>
      <c r="B14" s="78"/>
      <c r="C14" s="78"/>
      <c r="D14" s="78"/>
      <c r="E14" s="78"/>
    </row>
    <row r="15" spans="1:5" ht="17.25" customHeight="1" x14ac:dyDescent="0.25">
      <c r="A15" s="73" t="s">
        <v>22</v>
      </c>
      <c r="B15" s="73"/>
      <c r="C15" s="73"/>
      <c r="D15" s="73"/>
      <c r="E15" s="73"/>
    </row>
    <row r="16" spans="1:5" ht="16.5" customHeight="1" x14ac:dyDescent="0.25">
      <c r="A16" s="75" t="s">
        <v>16</v>
      </c>
      <c r="B16" s="78"/>
      <c r="C16" s="78"/>
      <c r="D16" s="78"/>
      <c r="E16" s="78"/>
    </row>
    <row r="17" spans="1:8" ht="36" customHeight="1" x14ac:dyDescent="0.25">
      <c r="A17" s="73" t="s">
        <v>17</v>
      </c>
      <c r="B17" s="73"/>
      <c r="C17" s="73"/>
      <c r="D17" s="73"/>
      <c r="E17" s="73"/>
    </row>
    <row r="18" spans="1:8" ht="66" customHeight="1" x14ac:dyDescent="0.25">
      <c r="A18" s="73" t="s">
        <v>29</v>
      </c>
      <c r="B18" s="73"/>
      <c r="C18" s="73"/>
      <c r="D18" s="73"/>
      <c r="E18" s="73"/>
    </row>
    <row r="19" spans="1:8" ht="41.25" customHeight="1" x14ac:dyDescent="0.25">
      <c r="A19" s="74" t="s">
        <v>30</v>
      </c>
      <c r="B19" s="74"/>
      <c r="C19" s="74"/>
      <c r="D19" s="74"/>
      <c r="E19" s="74"/>
    </row>
    <row r="20" spans="1:8" ht="24" customHeight="1" x14ac:dyDescent="0.25">
      <c r="A20" s="74"/>
      <c r="B20" s="74"/>
      <c r="C20" s="74"/>
      <c r="D20" s="74"/>
      <c r="E20" s="74"/>
      <c r="F20" s="2">
        <v>534.20000000000005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5" t="s">
        <v>46</v>
      </c>
      <c r="B22" s="10" t="s">
        <v>43</v>
      </c>
      <c r="C22" s="3" t="s">
        <v>4</v>
      </c>
      <c r="D22" s="3">
        <f>12.21</f>
        <v>12.21</v>
      </c>
      <c r="E22" s="9">
        <f>D22*F20*G20</f>
        <v>19567.746000000003</v>
      </c>
      <c r="H22" s="17"/>
    </row>
    <row r="23" spans="1:8" x14ac:dyDescent="0.25">
      <c r="A23" s="8" t="s">
        <v>44</v>
      </c>
      <c r="B23" s="10" t="s">
        <v>24</v>
      </c>
      <c r="C23" s="3" t="s">
        <v>4</v>
      </c>
      <c r="D23" s="3">
        <v>3.3</v>
      </c>
      <c r="E23" s="9">
        <f>D23*F20*G20</f>
        <v>5288.58</v>
      </c>
      <c r="H23" s="17"/>
    </row>
    <row r="24" spans="1:8" ht="69" x14ac:dyDescent="0.25">
      <c r="A24" s="8" t="s">
        <v>56</v>
      </c>
      <c r="B24" s="10" t="s">
        <v>57</v>
      </c>
      <c r="C24" s="3" t="s">
        <v>4</v>
      </c>
      <c r="D24" s="3"/>
      <c r="E24" s="9">
        <f>1172.82*3</f>
        <v>3518.46</v>
      </c>
      <c r="H24" s="17"/>
    </row>
    <row r="25" spans="1:8" x14ac:dyDescent="0.25">
      <c r="A25" s="8" t="s">
        <v>33</v>
      </c>
      <c r="B25" s="10" t="s">
        <v>57</v>
      </c>
      <c r="C25" s="3" t="s">
        <v>35</v>
      </c>
      <c r="D25" s="3"/>
      <c r="E25" s="9">
        <v>215.71</v>
      </c>
      <c r="H25" s="17"/>
    </row>
    <row r="26" spans="1:8" ht="27.6" x14ac:dyDescent="0.25">
      <c r="A26" s="41" t="s">
        <v>60</v>
      </c>
      <c r="B26" s="32" t="s">
        <v>61</v>
      </c>
      <c r="C26" s="23" t="s">
        <v>35</v>
      </c>
      <c r="D26" s="23"/>
      <c r="E26" s="24">
        <v>4374.67</v>
      </c>
      <c r="H26" s="17"/>
    </row>
    <row r="27" spans="1:8" s="15" customFormat="1" x14ac:dyDescent="0.25">
      <c r="A27" s="11" t="s">
        <v>25</v>
      </c>
      <c r="B27" s="12"/>
      <c r="C27" s="13"/>
      <c r="D27" s="13"/>
      <c r="E27" s="14">
        <f>SUM(E22:E26)</f>
        <v>32965.165999999997</v>
      </c>
    </row>
    <row r="28" spans="1:8" ht="14.25" customHeight="1" x14ac:dyDescent="0.25"/>
    <row r="29" spans="1:8" ht="28.5" customHeight="1" x14ac:dyDescent="0.25">
      <c r="A29" s="80" t="s">
        <v>62</v>
      </c>
      <c r="B29" s="80"/>
      <c r="C29" s="80"/>
      <c r="D29" s="80"/>
      <c r="E29" s="80"/>
    </row>
    <row r="30" spans="1:8" ht="30.75" customHeight="1" x14ac:dyDescent="0.25">
      <c r="A30" s="73" t="s">
        <v>21</v>
      </c>
      <c r="B30" s="73"/>
      <c r="C30" s="73"/>
      <c r="D30" s="73"/>
      <c r="E30" s="73"/>
    </row>
    <row r="31" spans="1:8" ht="16.5" customHeight="1" x14ac:dyDescent="0.25">
      <c r="A31" s="73" t="s">
        <v>20</v>
      </c>
      <c r="B31" s="73"/>
      <c r="C31" s="73"/>
      <c r="D31" s="73"/>
      <c r="E31" s="73"/>
    </row>
    <row r="32" spans="1:8" ht="33" customHeight="1" x14ac:dyDescent="0.25">
      <c r="A32" s="73" t="s">
        <v>36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81" t="s">
        <v>5</v>
      </c>
      <c r="B34" s="81"/>
      <c r="C34" s="81"/>
      <c r="D34" s="81"/>
      <c r="E34" s="81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82" t="s">
        <v>31</v>
      </c>
      <c r="B36" s="82"/>
      <c r="C36" s="82"/>
      <c r="D36" s="82"/>
      <c r="E36" s="6"/>
    </row>
    <row r="37" spans="1:5" x14ac:dyDescent="0.25">
      <c r="B37" s="79" t="s">
        <v>19</v>
      </c>
      <c r="C37" s="79"/>
      <c r="D37" s="79"/>
      <c r="E37" s="7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83" t="s">
        <v>32</v>
      </c>
      <c r="B39" s="83"/>
      <c r="C39" s="83"/>
      <c r="D39" s="83"/>
      <c r="E39" s="6"/>
    </row>
    <row r="40" spans="1:5" x14ac:dyDescent="0.25">
      <c r="B40" s="79" t="s">
        <v>19</v>
      </c>
      <c r="C40" s="79"/>
      <c r="D40" s="79"/>
      <c r="E40" s="7" t="s">
        <v>6</v>
      </c>
    </row>
    <row r="42" spans="1:5" x14ac:dyDescent="0.25">
      <c r="A42" s="2" t="s">
        <v>40</v>
      </c>
    </row>
    <row r="43" spans="1:5" x14ac:dyDescent="0.25">
      <c r="A43" s="15" t="s">
        <v>37</v>
      </c>
    </row>
    <row r="44" spans="1:5" x14ac:dyDescent="0.25">
      <c r="A44" s="2" t="s">
        <v>42</v>
      </c>
      <c r="B44" s="18">
        <f>'1кв'!B49</f>
        <v>35713.833999999995</v>
      </c>
    </row>
    <row r="45" spans="1:5" x14ac:dyDescent="0.25">
      <c r="A45" s="35" t="s">
        <v>63</v>
      </c>
      <c r="B45" s="19"/>
    </row>
    <row r="46" spans="1:5" x14ac:dyDescent="0.25">
      <c r="A46" s="2" t="s">
        <v>38</v>
      </c>
      <c r="B46" s="19">
        <v>22329.4</v>
      </c>
    </row>
    <row r="47" spans="1:5" ht="27.6" x14ac:dyDescent="0.25">
      <c r="A47" s="35" t="s">
        <v>41</v>
      </c>
      <c r="B47" s="20">
        <f>E27</f>
        <v>32965.165999999997</v>
      </c>
    </row>
    <row r="48" spans="1:5" x14ac:dyDescent="0.25">
      <c r="A48" s="16" t="s">
        <v>39</v>
      </c>
      <c r="B48" s="21">
        <f>B44+B46-B47</f>
        <v>25078.067999999999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7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109375" style="2" bestFit="1" customWidth="1"/>
    <col min="9" max="16384" width="9.109375" style="2"/>
  </cols>
  <sheetData>
    <row r="1" spans="1:5" ht="15.6" x14ac:dyDescent="0.25">
      <c r="A1" s="69" t="s">
        <v>11</v>
      </c>
      <c r="B1" s="69"/>
      <c r="C1" s="69"/>
      <c r="D1" s="69"/>
      <c r="E1" s="69"/>
    </row>
    <row r="2" spans="1:5" ht="39.75" customHeight="1" x14ac:dyDescent="0.3">
      <c r="A2" s="70" t="s">
        <v>12</v>
      </c>
      <c r="B2" s="71"/>
      <c r="C2" s="71"/>
      <c r="D2" s="71"/>
      <c r="E2" s="71"/>
    </row>
    <row r="3" spans="1:5" ht="15.6" x14ac:dyDescent="0.3">
      <c r="A3" s="70" t="s">
        <v>64</v>
      </c>
      <c r="B3" s="70"/>
      <c r="C3" s="70"/>
      <c r="D3" s="70"/>
      <c r="E3" s="70"/>
    </row>
    <row r="4" spans="1:5" s="1" customFormat="1" ht="15.6" x14ac:dyDescent="0.3">
      <c r="A4" s="5" t="s">
        <v>13</v>
      </c>
      <c r="B4" s="26"/>
      <c r="C4" s="26"/>
      <c r="D4" s="72" t="s">
        <v>65</v>
      </c>
      <c r="E4" s="72"/>
    </row>
    <row r="5" spans="1:5" x14ac:dyDescent="0.25">
      <c r="A5" s="40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ht="18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3" t="s">
        <v>27</v>
      </c>
      <c r="B9" s="73"/>
      <c r="C9" s="73"/>
      <c r="D9" s="73"/>
      <c r="E9" s="73"/>
    </row>
    <row r="10" spans="1:5" ht="22.95" customHeight="1" x14ac:dyDescent="0.25">
      <c r="A10" s="76" t="s">
        <v>14</v>
      </c>
      <c r="B10" s="77"/>
      <c r="C10" s="77"/>
      <c r="D10" s="77"/>
      <c r="E10" s="77"/>
    </row>
    <row r="11" spans="1:5" ht="28.5" customHeight="1" x14ac:dyDescent="0.25">
      <c r="A11" s="73" t="s">
        <v>28</v>
      </c>
      <c r="B11" s="73"/>
      <c r="C11" s="73"/>
      <c r="D11" s="73"/>
      <c r="E11" s="73"/>
    </row>
    <row r="12" spans="1:5" ht="19.5" customHeight="1" x14ac:dyDescent="0.25">
      <c r="A12" s="75" t="s">
        <v>15</v>
      </c>
      <c r="B12" s="78"/>
      <c r="C12" s="78"/>
      <c r="D12" s="78"/>
      <c r="E12" s="78"/>
    </row>
    <row r="13" spans="1:5" ht="18.75" customHeight="1" x14ac:dyDescent="0.25">
      <c r="A13" s="73" t="s">
        <v>23</v>
      </c>
      <c r="B13" s="73"/>
      <c r="C13" s="73"/>
      <c r="D13" s="73"/>
      <c r="E13" s="73"/>
    </row>
    <row r="14" spans="1:5" ht="17.25" customHeight="1" x14ac:dyDescent="0.25">
      <c r="A14" s="75" t="s">
        <v>2</v>
      </c>
      <c r="B14" s="78"/>
      <c r="C14" s="78"/>
      <c r="D14" s="78"/>
      <c r="E14" s="78"/>
    </row>
    <row r="15" spans="1:5" ht="17.25" customHeight="1" x14ac:dyDescent="0.25">
      <c r="A15" s="73" t="s">
        <v>22</v>
      </c>
      <c r="B15" s="73"/>
      <c r="C15" s="73"/>
      <c r="D15" s="73"/>
      <c r="E15" s="73"/>
    </row>
    <row r="16" spans="1:5" ht="16.5" customHeight="1" x14ac:dyDescent="0.25">
      <c r="A16" s="75" t="s">
        <v>16</v>
      </c>
      <c r="B16" s="78"/>
      <c r="C16" s="78"/>
      <c r="D16" s="78"/>
      <c r="E16" s="78"/>
    </row>
    <row r="17" spans="1:8" ht="36" customHeight="1" x14ac:dyDescent="0.25">
      <c r="A17" s="73" t="s">
        <v>17</v>
      </c>
      <c r="B17" s="73"/>
      <c r="C17" s="73"/>
      <c r="D17" s="73"/>
      <c r="E17" s="73"/>
    </row>
    <row r="18" spans="1:8" ht="66" customHeight="1" x14ac:dyDescent="0.25">
      <c r="A18" s="73" t="s">
        <v>29</v>
      </c>
      <c r="B18" s="73"/>
      <c r="C18" s="73"/>
      <c r="D18" s="73"/>
      <c r="E18" s="73"/>
    </row>
    <row r="19" spans="1:8" ht="41.25" customHeight="1" x14ac:dyDescent="0.25">
      <c r="A19" s="74" t="s">
        <v>30</v>
      </c>
      <c r="B19" s="74"/>
      <c r="C19" s="74"/>
      <c r="D19" s="74"/>
      <c r="E19" s="74"/>
    </row>
    <row r="20" spans="1:8" ht="24" customHeight="1" x14ac:dyDescent="0.25">
      <c r="A20" s="74"/>
      <c r="B20" s="74"/>
      <c r="C20" s="74"/>
      <c r="D20" s="74"/>
      <c r="E20" s="74"/>
      <c r="F20" s="2">
        <v>534.20000000000005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5" t="s">
        <v>46</v>
      </c>
      <c r="B22" s="10" t="s">
        <v>43</v>
      </c>
      <c r="C22" s="3" t="s">
        <v>4</v>
      </c>
      <c r="D22" s="3">
        <v>12.61</v>
      </c>
      <c r="E22" s="9">
        <f>D22*F20*G20</f>
        <v>20208.786</v>
      </c>
      <c r="H22" s="17"/>
    </row>
    <row r="23" spans="1:8" x14ac:dyDescent="0.25">
      <c r="A23" s="8" t="s">
        <v>44</v>
      </c>
      <c r="B23" s="10" t="s">
        <v>24</v>
      </c>
      <c r="C23" s="3" t="s">
        <v>4</v>
      </c>
      <c r="D23" s="3">
        <v>3.43</v>
      </c>
      <c r="E23" s="9">
        <f>D23*F20*G20</f>
        <v>5496.9180000000006</v>
      </c>
      <c r="H23" s="17"/>
    </row>
    <row r="24" spans="1:8" ht="69" x14ac:dyDescent="0.25">
      <c r="A24" s="8" t="s">
        <v>56</v>
      </c>
      <c r="B24" s="10" t="s">
        <v>66</v>
      </c>
      <c r="C24" s="3" t="s">
        <v>4</v>
      </c>
      <c r="D24" s="3"/>
      <c r="E24" s="9">
        <f>1172.82*3</f>
        <v>3518.46</v>
      </c>
      <c r="H24" s="17"/>
    </row>
    <row r="25" spans="1:8" x14ac:dyDescent="0.25">
      <c r="A25" s="8" t="s">
        <v>33</v>
      </c>
      <c r="B25" s="10" t="s">
        <v>66</v>
      </c>
      <c r="C25" s="3" t="s">
        <v>35</v>
      </c>
      <c r="D25" s="3"/>
      <c r="E25" s="9"/>
      <c r="H25" s="17"/>
    </row>
    <row r="26" spans="1:8" ht="27.6" x14ac:dyDescent="0.25">
      <c r="A26" s="41" t="s">
        <v>67</v>
      </c>
      <c r="B26" s="32" t="s">
        <v>61</v>
      </c>
      <c r="C26" s="23" t="s">
        <v>35</v>
      </c>
      <c r="D26" s="23"/>
      <c r="E26" s="24">
        <v>2223.63</v>
      </c>
      <c r="H26" s="17"/>
    </row>
    <row r="27" spans="1:8" s="15" customFormat="1" x14ac:dyDescent="0.25">
      <c r="A27" s="11" t="s">
        <v>25</v>
      </c>
      <c r="B27" s="12"/>
      <c r="C27" s="13"/>
      <c r="D27" s="13"/>
      <c r="E27" s="14">
        <f>SUM(E22:E26)</f>
        <v>31447.794000000002</v>
      </c>
    </row>
    <row r="28" spans="1:8" ht="14.25" customHeight="1" x14ac:dyDescent="0.25"/>
    <row r="29" spans="1:8" ht="28.5" customHeight="1" x14ac:dyDescent="0.25">
      <c r="A29" s="80" t="s">
        <v>68</v>
      </c>
      <c r="B29" s="80"/>
      <c r="C29" s="80"/>
      <c r="D29" s="80"/>
      <c r="E29" s="80"/>
    </row>
    <row r="30" spans="1:8" ht="30.75" customHeight="1" x14ac:dyDescent="0.25">
      <c r="A30" s="73" t="s">
        <v>21</v>
      </c>
      <c r="B30" s="73"/>
      <c r="C30" s="73"/>
      <c r="D30" s="73"/>
      <c r="E30" s="73"/>
    </row>
    <row r="31" spans="1:8" ht="16.5" customHeight="1" x14ac:dyDescent="0.25">
      <c r="A31" s="73" t="s">
        <v>20</v>
      </c>
      <c r="B31" s="73"/>
      <c r="C31" s="73"/>
      <c r="D31" s="73"/>
      <c r="E31" s="73"/>
    </row>
    <row r="32" spans="1:8" ht="33" customHeight="1" x14ac:dyDescent="0.25">
      <c r="A32" s="73" t="s">
        <v>36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81" t="s">
        <v>5</v>
      </c>
      <c r="B34" s="81"/>
      <c r="C34" s="81"/>
      <c r="D34" s="81"/>
      <c r="E34" s="81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82" t="s">
        <v>31</v>
      </c>
      <c r="B36" s="82"/>
      <c r="C36" s="82"/>
      <c r="D36" s="82"/>
      <c r="E36" s="6"/>
    </row>
    <row r="37" spans="1:5" x14ac:dyDescent="0.25">
      <c r="B37" s="79" t="s">
        <v>19</v>
      </c>
      <c r="C37" s="79"/>
      <c r="D37" s="79"/>
      <c r="E37" s="7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83" t="s">
        <v>32</v>
      </c>
      <c r="B39" s="83"/>
      <c r="C39" s="83"/>
      <c r="D39" s="83"/>
      <c r="E39" s="6"/>
    </row>
    <row r="40" spans="1:5" x14ac:dyDescent="0.25">
      <c r="B40" s="79" t="s">
        <v>19</v>
      </c>
      <c r="C40" s="79"/>
      <c r="D40" s="79"/>
      <c r="E40" s="7" t="s">
        <v>6</v>
      </c>
    </row>
    <row r="42" spans="1:5" x14ac:dyDescent="0.25">
      <c r="A42" s="2" t="s">
        <v>40</v>
      </c>
    </row>
    <row r="43" spans="1:5" x14ac:dyDescent="0.25">
      <c r="A43" s="15" t="s">
        <v>37</v>
      </c>
    </row>
    <row r="44" spans="1:5" x14ac:dyDescent="0.25">
      <c r="A44" s="2" t="s">
        <v>42</v>
      </c>
      <c r="B44" s="18">
        <f>'2кв'!B48</f>
        <v>25078.067999999999</v>
      </c>
    </row>
    <row r="45" spans="1:5" x14ac:dyDescent="0.25">
      <c r="A45" s="38" t="s">
        <v>69</v>
      </c>
      <c r="B45" s="19"/>
    </row>
    <row r="46" spans="1:5" x14ac:dyDescent="0.25">
      <c r="A46" s="2" t="s">
        <v>38</v>
      </c>
      <c r="B46" s="19">
        <v>28394.48</v>
      </c>
    </row>
    <row r="47" spans="1:5" ht="27.6" x14ac:dyDescent="0.25">
      <c r="A47" s="38" t="s">
        <v>41</v>
      </c>
      <c r="B47" s="20">
        <f>E27</f>
        <v>31447.794000000002</v>
      </c>
    </row>
    <row r="48" spans="1:5" x14ac:dyDescent="0.25">
      <c r="A48" s="16" t="s">
        <v>39</v>
      </c>
      <c r="B48" s="21">
        <f>B44+B46-B47</f>
        <v>22024.753999999994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8" zoomScaleNormal="100" zoomScaleSheetLayoutView="100" workbookViewId="0">
      <selection activeCell="A32" sqref="A32:E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109375" style="2" bestFit="1" customWidth="1"/>
    <col min="9" max="16384" width="9.109375" style="2"/>
  </cols>
  <sheetData>
    <row r="1" spans="1:5" ht="15.6" x14ac:dyDescent="0.25">
      <c r="A1" s="69" t="s">
        <v>11</v>
      </c>
      <c r="B1" s="69"/>
      <c r="C1" s="69"/>
      <c r="D1" s="69"/>
      <c r="E1" s="69"/>
    </row>
    <row r="2" spans="1:5" ht="39.75" customHeight="1" x14ac:dyDescent="0.3">
      <c r="A2" s="70" t="s">
        <v>12</v>
      </c>
      <c r="B2" s="71"/>
      <c r="C2" s="71"/>
      <c r="D2" s="71"/>
      <c r="E2" s="71"/>
    </row>
    <row r="3" spans="1:5" x14ac:dyDescent="0.25">
      <c r="A3" s="84" t="s">
        <v>70</v>
      </c>
      <c r="B3" s="84"/>
      <c r="C3" s="84"/>
      <c r="D3" s="84"/>
      <c r="E3" s="84"/>
    </row>
    <row r="4" spans="1:5" s="1" customFormat="1" ht="15.6" x14ac:dyDescent="0.3">
      <c r="A4" s="45" t="s">
        <v>13</v>
      </c>
      <c r="B4" s="4"/>
      <c r="C4" s="4"/>
      <c r="D4" s="4"/>
      <c r="E4" s="46" t="s">
        <v>71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ht="18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3" t="s">
        <v>27</v>
      </c>
      <c r="B9" s="73"/>
      <c r="C9" s="73"/>
      <c r="D9" s="73"/>
      <c r="E9" s="73"/>
    </row>
    <row r="10" spans="1:5" ht="22.95" customHeight="1" x14ac:dyDescent="0.25">
      <c r="A10" s="76" t="s">
        <v>14</v>
      </c>
      <c r="B10" s="77"/>
      <c r="C10" s="77"/>
      <c r="D10" s="77"/>
      <c r="E10" s="77"/>
    </row>
    <row r="11" spans="1:5" ht="28.5" customHeight="1" x14ac:dyDescent="0.25">
      <c r="A11" s="73" t="s">
        <v>28</v>
      </c>
      <c r="B11" s="73"/>
      <c r="C11" s="73"/>
      <c r="D11" s="73"/>
      <c r="E11" s="73"/>
    </row>
    <row r="12" spans="1:5" ht="19.5" customHeight="1" x14ac:dyDescent="0.25">
      <c r="A12" s="75" t="s">
        <v>15</v>
      </c>
      <c r="B12" s="78"/>
      <c r="C12" s="78"/>
      <c r="D12" s="78"/>
      <c r="E12" s="78"/>
    </row>
    <row r="13" spans="1:5" ht="18.75" customHeight="1" x14ac:dyDescent="0.25">
      <c r="A13" s="73" t="s">
        <v>23</v>
      </c>
      <c r="B13" s="73"/>
      <c r="C13" s="73"/>
      <c r="D13" s="73"/>
      <c r="E13" s="73"/>
    </row>
    <row r="14" spans="1:5" ht="17.25" customHeight="1" x14ac:dyDescent="0.25">
      <c r="A14" s="75" t="s">
        <v>2</v>
      </c>
      <c r="B14" s="78"/>
      <c r="C14" s="78"/>
      <c r="D14" s="78"/>
      <c r="E14" s="78"/>
    </row>
    <row r="15" spans="1:5" ht="17.25" customHeight="1" x14ac:dyDescent="0.25">
      <c r="A15" s="73" t="s">
        <v>22</v>
      </c>
      <c r="B15" s="73"/>
      <c r="C15" s="73"/>
      <c r="D15" s="73"/>
      <c r="E15" s="73"/>
    </row>
    <row r="16" spans="1:5" ht="16.5" customHeight="1" x14ac:dyDescent="0.25">
      <c r="A16" s="75" t="s">
        <v>16</v>
      </c>
      <c r="B16" s="78"/>
      <c r="C16" s="78"/>
      <c r="D16" s="78"/>
      <c r="E16" s="78"/>
    </row>
    <row r="17" spans="1:8" ht="36" customHeight="1" x14ac:dyDescent="0.25">
      <c r="A17" s="73" t="s">
        <v>17</v>
      </c>
      <c r="B17" s="73"/>
      <c r="C17" s="73"/>
      <c r="D17" s="73"/>
      <c r="E17" s="73"/>
    </row>
    <row r="18" spans="1:8" ht="66" customHeight="1" x14ac:dyDescent="0.25">
      <c r="A18" s="73" t="s">
        <v>29</v>
      </c>
      <c r="B18" s="73"/>
      <c r="C18" s="73"/>
      <c r="D18" s="73"/>
      <c r="E18" s="73"/>
    </row>
    <row r="19" spans="1:8" ht="41.25" customHeight="1" x14ac:dyDescent="0.25">
      <c r="A19" s="74" t="s">
        <v>30</v>
      </c>
      <c r="B19" s="74"/>
      <c r="C19" s="74"/>
      <c r="D19" s="74"/>
      <c r="E19" s="74"/>
    </row>
    <row r="20" spans="1:8" ht="24" customHeight="1" x14ac:dyDescent="0.25">
      <c r="A20" s="74"/>
      <c r="B20" s="74"/>
      <c r="C20" s="74"/>
      <c r="D20" s="74"/>
      <c r="E20" s="74"/>
      <c r="F20" s="2">
        <v>534.20000000000005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5" t="s">
        <v>46</v>
      </c>
      <c r="B22" s="10" t="s">
        <v>43</v>
      </c>
      <c r="C22" s="3" t="s">
        <v>4</v>
      </c>
      <c r="D22" s="3">
        <v>12.61</v>
      </c>
      <c r="E22" s="9">
        <f>D22*F20*G20</f>
        <v>20208.786</v>
      </c>
      <c r="H22" s="17"/>
    </row>
    <row r="23" spans="1:8" x14ac:dyDescent="0.25">
      <c r="A23" s="8" t="s">
        <v>44</v>
      </c>
      <c r="B23" s="10" t="s">
        <v>24</v>
      </c>
      <c r="C23" s="3" t="s">
        <v>4</v>
      </c>
      <c r="D23" s="3">
        <v>3.43</v>
      </c>
      <c r="E23" s="9">
        <f>D23*F20*G20</f>
        <v>5496.9180000000006</v>
      </c>
      <c r="H23" s="17"/>
    </row>
    <row r="24" spans="1:8" ht="69" x14ac:dyDescent="0.25">
      <c r="A24" s="8" t="s">
        <v>56</v>
      </c>
      <c r="B24" s="10" t="s">
        <v>78</v>
      </c>
      <c r="C24" s="3" t="s">
        <v>4</v>
      </c>
      <c r="D24" s="3"/>
      <c r="E24" s="9">
        <f>1172.82*3</f>
        <v>3518.46</v>
      </c>
      <c r="H24" s="17"/>
    </row>
    <row r="25" spans="1:8" x14ac:dyDescent="0.25">
      <c r="A25" s="8" t="s">
        <v>33</v>
      </c>
      <c r="B25" s="10" t="s">
        <v>78</v>
      </c>
      <c r="C25" s="3" t="s">
        <v>35</v>
      </c>
      <c r="D25" s="3"/>
      <c r="E25" s="9">
        <v>0</v>
      </c>
      <c r="H25" s="17"/>
    </row>
    <row r="26" spans="1:8" ht="27.6" x14ac:dyDescent="0.25">
      <c r="A26" s="41" t="s">
        <v>102</v>
      </c>
      <c r="B26" s="48" t="s">
        <v>76</v>
      </c>
      <c r="C26" s="23" t="s">
        <v>35</v>
      </c>
      <c r="D26" s="23"/>
      <c r="E26" s="24">
        <v>7153.95</v>
      </c>
      <c r="H26" s="17"/>
    </row>
    <row r="27" spans="1:8" ht="27.6" x14ac:dyDescent="0.25">
      <c r="A27" s="41" t="s">
        <v>73</v>
      </c>
      <c r="B27" s="48" t="s">
        <v>77</v>
      </c>
      <c r="C27" s="23" t="s">
        <v>35</v>
      </c>
      <c r="D27" s="23"/>
      <c r="E27" s="24">
        <v>5507.99</v>
      </c>
      <c r="H27" s="17"/>
    </row>
    <row r="28" spans="1:8" x14ac:dyDescent="0.25">
      <c r="A28" s="41" t="s">
        <v>74</v>
      </c>
      <c r="B28" s="48" t="s">
        <v>77</v>
      </c>
      <c r="C28" s="23" t="s">
        <v>79</v>
      </c>
      <c r="D28" s="48">
        <v>2</v>
      </c>
      <c r="E28" s="24">
        <f>D28*206.95</f>
        <v>413.9</v>
      </c>
      <c r="H28" s="17"/>
    </row>
    <row r="29" spans="1:8" x14ac:dyDescent="0.25">
      <c r="A29" s="47" t="s">
        <v>75</v>
      </c>
      <c r="B29" s="48" t="s">
        <v>77</v>
      </c>
      <c r="C29" s="23" t="s">
        <v>79</v>
      </c>
      <c r="D29" s="48">
        <v>2</v>
      </c>
      <c r="E29" s="24">
        <f>D29*206.95</f>
        <v>413.9</v>
      </c>
      <c r="H29" s="17"/>
    </row>
    <row r="30" spans="1:8" s="15" customFormat="1" x14ac:dyDescent="0.25">
      <c r="A30" s="11" t="s">
        <v>25</v>
      </c>
      <c r="B30" s="12"/>
      <c r="C30" s="13"/>
      <c r="D30" s="13"/>
      <c r="E30" s="14">
        <f>SUM(E22:E29)</f>
        <v>42713.904000000002</v>
      </c>
    </row>
    <row r="31" spans="1:8" ht="14.25" customHeight="1" x14ac:dyDescent="0.25"/>
    <row r="32" spans="1:8" ht="28.5" customHeight="1" x14ac:dyDescent="0.25">
      <c r="A32" s="80" t="s">
        <v>101</v>
      </c>
      <c r="B32" s="80"/>
      <c r="C32" s="80"/>
      <c r="D32" s="80"/>
      <c r="E32" s="80"/>
    </row>
    <row r="33" spans="1:5" ht="30.75" customHeight="1" x14ac:dyDescent="0.25">
      <c r="A33" s="73" t="s">
        <v>21</v>
      </c>
      <c r="B33" s="73"/>
      <c r="C33" s="73"/>
      <c r="D33" s="73"/>
      <c r="E33" s="73"/>
    </row>
    <row r="34" spans="1:5" ht="16.5" customHeight="1" x14ac:dyDescent="0.25">
      <c r="A34" s="73" t="s">
        <v>20</v>
      </c>
      <c r="B34" s="73"/>
      <c r="C34" s="73"/>
      <c r="D34" s="73"/>
      <c r="E34" s="73"/>
    </row>
    <row r="35" spans="1:5" ht="33" customHeight="1" x14ac:dyDescent="0.25">
      <c r="A35" s="73" t="s">
        <v>36</v>
      </c>
      <c r="B35" s="73"/>
      <c r="C35" s="73"/>
      <c r="D35" s="73"/>
      <c r="E35" s="73"/>
    </row>
    <row r="36" spans="1:5" x14ac:dyDescent="0.25">
      <c r="A36" s="73" t="s">
        <v>18</v>
      </c>
      <c r="B36" s="73"/>
      <c r="C36" s="73"/>
      <c r="D36" s="73"/>
      <c r="E36" s="73"/>
    </row>
    <row r="37" spans="1:5" x14ac:dyDescent="0.25">
      <c r="A37" s="81" t="s">
        <v>5</v>
      </c>
      <c r="B37" s="81"/>
      <c r="C37" s="81"/>
      <c r="D37" s="81"/>
      <c r="E37" s="81"/>
    </row>
    <row r="38" spans="1:5" x14ac:dyDescent="0.25">
      <c r="A38" s="73" t="s">
        <v>18</v>
      </c>
      <c r="B38" s="73"/>
      <c r="C38" s="73"/>
      <c r="D38" s="73"/>
      <c r="E38" s="73"/>
    </row>
    <row r="39" spans="1:5" x14ac:dyDescent="0.25">
      <c r="A39" s="82" t="s">
        <v>31</v>
      </c>
      <c r="B39" s="82"/>
      <c r="C39" s="82"/>
      <c r="D39" s="82"/>
      <c r="E39" s="6"/>
    </row>
    <row r="40" spans="1:5" x14ac:dyDescent="0.25">
      <c r="B40" s="79" t="s">
        <v>19</v>
      </c>
      <c r="C40" s="79"/>
      <c r="D40" s="79"/>
      <c r="E40" s="7" t="s">
        <v>6</v>
      </c>
    </row>
    <row r="41" spans="1:5" x14ac:dyDescent="0.25">
      <c r="A41" s="43"/>
      <c r="B41" s="43"/>
      <c r="C41" s="43"/>
      <c r="D41" s="43"/>
      <c r="E41" s="43"/>
    </row>
    <row r="42" spans="1:5" x14ac:dyDescent="0.25">
      <c r="A42" s="83" t="s">
        <v>32</v>
      </c>
      <c r="B42" s="83"/>
      <c r="C42" s="83"/>
      <c r="D42" s="83"/>
      <c r="E42" s="6"/>
    </row>
    <row r="43" spans="1:5" x14ac:dyDescent="0.25">
      <c r="B43" s="79" t="s">
        <v>19</v>
      </c>
      <c r="C43" s="79"/>
      <c r="D43" s="79"/>
      <c r="E43" s="7" t="s">
        <v>6</v>
      </c>
    </row>
    <row r="45" spans="1:5" x14ac:dyDescent="0.25">
      <c r="A45" s="2" t="s">
        <v>40</v>
      </c>
    </row>
    <row r="46" spans="1:5" x14ac:dyDescent="0.25">
      <c r="A46" s="15" t="s">
        <v>37</v>
      </c>
    </row>
    <row r="47" spans="1:5" x14ac:dyDescent="0.25">
      <c r="A47" s="2" t="s">
        <v>42</v>
      </c>
      <c r="B47" s="18">
        <f>'3кв'!B48</f>
        <v>22024.753999999994</v>
      </c>
    </row>
    <row r="48" spans="1:5" x14ac:dyDescent="0.25">
      <c r="A48" s="42" t="s">
        <v>63</v>
      </c>
      <c r="B48" s="19"/>
    </row>
    <row r="49" spans="1:2" x14ac:dyDescent="0.25">
      <c r="A49" s="2" t="s">
        <v>38</v>
      </c>
      <c r="B49" s="19">
        <f>32349.23-3861.88</f>
        <v>28487.35</v>
      </c>
    </row>
    <row r="50" spans="1:2" ht="27.6" x14ac:dyDescent="0.25">
      <c r="A50" s="42" t="s">
        <v>41</v>
      </c>
      <c r="B50" s="20">
        <f>E30</f>
        <v>42713.904000000002</v>
      </c>
    </row>
    <row r="51" spans="1:2" x14ac:dyDescent="0.25">
      <c r="A51" s="16" t="s">
        <v>39</v>
      </c>
      <c r="B51" s="21">
        <f>B47+B49-B50</f>
        <v>7798.1999999999898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6" zoomScaleNormal="100" zoomScaleSheetLayoutView="100" workbookViewId="0">
      <selection activeCell="D22" sqref="D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6" t="s">
        <v>80</v>
      </c>
      <c r="B1" s="86"/>
      <c r="C1" s="86"/>
      <c r="D1" s="49"/>
    </row>
    <row r="2" spans="1:5" ht="15.6" x14ac:dyDescent="0.3">
      <c r="A2" s="87" t="s">
        <v>81</v>
      </c>
      <c r="B2" s="87"/>
      <c r="C2" s="87"/>
      <c r="D2" s="1"/>
    </row>
    <row r="3" spans="1:5" ht="15.6" x14ac:dyDescent="0.3">
      <c r="A3" s="87" t="s">
        <v>82</v>
      </c>
      <c r="B3" s="87"/>
      <c r="C3" s="87"/>
      <c r="D3" s="1"/>
    </row>
    <row r="4" spans="1:5" ht="15.6" x14ac:dyDescent="0.3">
      <c r="A4" s="86" t="s">
        <v>98</v>
      </c>
      <c r="B4" s="86"/>
      <c r="C4" s="86"/>
      <c r="D4" s="49"/>
    </row>
    <row r="5" spans="1:5" ht="15.6" x14ac:dyDescent="0.3">
      <c r="A5" s="85"/>
      <c r="B5" s="85"/>
      <c r="C5" s="85"/>
      <c r="D5" s="1"/>
    </row>
    <row r="6" spans="1:5" ht="15.6" x14ac:dyDescent="0.3">
      <c r="A6" s="1"/>
      <c r="B6" s="50" t="s">
        <v>83</v>
      </c>
      <c r="C6" s="51">
        <f>'1кв'!B45</f>
        <v>36321.440000000002</v>
      </c>
      <c r="D6" s="52"/>
    </row>
    <row r="7" spans="1:5" ht="15.6" x14ac:dyDescent="0.3">
      <c r="A7" s="1"/>
      <c r="B7" s="50" t="s">
        <v>99</v>
      </c>
      <c r="C7" s="51"/>
      <c r="D7" s="52"/>
    </row>
    <row r="8" spans="1:5" ht="15.6" x14ac:dyDescent="0.3">
      <c r="A8" s="53" t="s">
        <v>84</v>
      </c>
      <c r="B8" s="50" t="s">
        <v>85</v>
      </c>
      <c r="C8" s="54">
        <f>'1кв'!B47+'2кв'!B46+'3кв'!B46+'4кв'!B49</f>
        <v>117372.97</v>
      </c>
      <c r="D8" s="55"/>
    </row>
    <row r="9" spans="1:5" ht="15.6" x14ac:dyDescent="0.3">
      <c r="A9" s="26"/>
      <c r="B9" s="50" t="s">
        <v>86</v>
      </c>
      <c r="C9" s="56">
        <f>SUM(C8:C8)</f>
        <v>117372.97</v>
      </c>
      <c r="D9" s="52"/>
    </row>
    <row r="10" spans="1:5" ht="15.6" x14ac:dyDescent="0.3">
      <c r="A10" s="1"/>
      <c r="B10" s="88"/>
      <c r="C10" s="88"/>
      <c r="D10" s="57"/>
    </row>
    <row r="11" spans="1:5" ht="15.6" x14ac:dyDescent="0.3">
      <c r="A11" s="1" t="s">
        <v>87</v>
      </c>
      <c r="B11" s="58" t="s">
        <v>88</v>
      </c>
      <c r="C11" s="59">
        <f>'1кв'!E22+'2кв'!E22+'3кв'!E22+'4кв'!E22</f>
        <v>79553.064000000013</v>
      </c>
      <c r="D11" s="57"/>
    </row>
    <row r="12" spans="1:5" ht="15.6" x14ac:dyDescent="0.3">
      <c r="A12" s="1"/>
      <c r="B12" s="8" t="s">
        <v>44</v>
      </c>
      <c r="C12" s="59">
        <f>'1кв'!E23+'2кв'!E23+'3кв'!E23+'4кв'!E23</f>
        <v>21570.996000000003</v>
      </c>
      <c r="D12" s="57"/>
      <c r="E12" s="60"/>
    </row>
    <row r="13" spans="1:5" ht="41.4" x14ac:dyDescent="0.3">
      <c r="B13" s="8" t="s">
        <v>56</v>
      </c>
      <c r="C13" s="59">
        <f>'1кв'!E24+'2кв'!E24+'3кв'!E24+'4кв'!E24</f>
        <v>10815.3</v>
      </c>
      <c r="D13" s="57"/>
    </row>
    <row r="14" spans="1:5" ht="15.6" x14ac:dyDescent="0.3">
      <c r="A14" s="1"/>
      <c r="B14" s="8" t="s">
        <v>33</v>
      </c>
      <c r="C14" s="59">
        <f>'1кв'!E25+'2кв'!E25+'3кв'!E25+'4кв'!E25</f>
        <v>431.42</v>
      </c>
      <c r="D14" s="57"/>
    </row>
    <row r="15" spans="1:5" ht="15.6" x14ac:dyDescent="0.3">
      <c r="A15" s="1"/>
      <c r="B15" s="61" t="s">
        <v>100</v>
      </c>
      <c r="C15" s="62">
        <f>1.7*197.1+4*206.95</f>
        <v>1162.8699999999999</v>
      </c>
      <c r="D15" s="57"/>
    </row>
    <row r="16" spans="1:5" ht="15.6" x14ac:dyDescent="0.3">
      <c r="A16" s="1"/>
      <c r="B16" s="63" t="s">
        <v>89</v>
      </c>
      <c r="C16" s="62">
        <f>SUM(C17:C21)</f>
        <v>32362.559999999998</v>
      </c>
      <c r="D16" s="57"/>
    </row>
    <row r="17" spans="1:5" ht="15.6" x14ac:dyDescent="0.3">
      <c r="A17" s="1"/>
      <c r="B17" s="34" t="s">
        <v>52</v>
      </c>
      <c r="C17" s="67">
        <f>'1кв'!E26</f>
        <v>13102.32</v>
      </c>
      <c r="D17" s="57"/>
    </row>
    <row r="18" spans="1:5" ht="15.6" x14ac:dyDescent="0.3">
      <c r="A18" s="1"/>
      <c r="B18" s="41" t="s">
        <v>60</v>
      </c>
      <c r="C18" s="67">
        <f>'2кв'!E26</f>
        <v>4374.67</v>
      </c>
      <c r="D18" s="57"/>
    </row>
    <row r="19" spans="1:5" ht="15.6" x14ac:dyDescent="0.3">
      <c r="A19" s="1"/>
      <c r="B19" s="41" t="s">
        <v>67</v>
      </c>
      <c r="C19" s="67">
        <f>'3кв'!E26</f>
        <v>2223.63</v>
      </c>
      <c r="D19" s="57"/>
    </row>
    <row r="20" spans="1:5" ht="15.6" x14ac:dyDescent="0.3">
      <c r="A20" s="1"/>
      <c r="B20" s="41" t="s">
        <v>72</v>
      </c>
      <c r="C20" s="24">
        <v>7153.95</v>
      </c>
      <c r="D20" s="57"/>
    </row>
    <row r="21" spans="1:5" ht="15.6" x14ac:dyDescent="0.3">
      <c r="A21" s="1"/>
      <c r="B21" s="41" t="s">
        <v>73</v>
      </c>
      <c r="C21" s="24">
        <v>5507.99</v>
      </c>
      <c r="D21" s="57">
        <f>SUM(C19:C21)</f>
        <v>14885.57</v>
      </c>
    </row>
    <row r="22" spans="1:5" ht="15.6" x14ac:dyDescent="0.3">
      <c r="A22" s="1"/>
      <c r="B22" s="64" t="s">
        <v>90</v>
      </c>
      <c r="C22" s="65">
        <f>SUM(C11:C16)</f>
        <v>145896.21000000002</v>
      </c>
      <c r="D22" s="57"/>
      <c r="E22" s="60"/>
    </row>
    <row r="23" spans="1:5" ht="15.6" x14ac:dyDescent="0.3">
      <c r="A23" s="1"/>
      <c r="B23" s="66" t="s">
        <v>91</v>
      </c>
      <c r="C23" s="65">
        <f>C6+C9-C22</f>
        <v>7798.1999999999825</v>
      </c>
      <c r="D23" s="57"/>
    </row>
    <row r="24" spans="1:5" ht="15.6" x14ac:dyDescent="0.3">
      <c r="A24" s="1"/>
      <c r="B24" s="53"/>
      <c r="C24" s="53"/>
      <c r="D24" s="57"/>
    </row>
    <row r="25" spans="1:5" ht="15.6" x14ac:dyDescent="0.3">
      <c r="A25" s="1"/>
      <c r="B25" s="53"/>
      <c r="C25" s="53"/>
      <c r="D25" s="57"/>
    </row>
    <row r="26" spans="1:5" ht="15.6" x14ac:dyDescent="0.3">
      <c r="A26" s="1"/>
      <c r="B26" s="53"/>
      <c r="C26" s="53"/>
      <c r="D26" s="57"/>
    </row>
    <row r="27" spans="1:5" ht="15.6" x14ac:dyDescent="0.3">
      <c r="A27" s="53" t="s">
        <v>92</v>
      </c>
      <c r="C27" s="53"/>
      <c r="D27" s="57"/>
    </row>
    <row r="28" spans="1:5" ht="15.6" x14ac:dyDescent="0.3">
      <c r="A28" s="1"/>
      <c r="B28" s="53"/>
      <c r="C28" s="53"/>
      <c r="D28" s="57"/>
    </row>
    <row r="29" spans="1:5" ht="15.6" x14ac:dyDescent="0.3">
      <c r="A29" s="1"/>
      <c r="B29" s="53"/>
      <c r="C29" s="53"/>
      <c r="D29" s="57"/>
    </row>
    <row r="30" spans="1:5" ht="15.6" x14ac:dyDescent="0.3">
      <c r="A30" s="1" t="s">
        <v>93</v>
      </c>
      <c r="B30" s="53" t="s">
        <v>94</v>
      </c>
      <c r="C30" s="53"/>
      <c r="D30" s="57"/>
    </row>
    <row r="31" spans="1:5" ht="15.6" x14ac:dyDescent="0.3">
      <c r="A31" s="1"/>
      <c r="B31" s="53" t="s">
        <v>95</v>
      </c>
      <c r="C31" s="53"/>
      <c r="D31" s="57"/>
    </row>
    <row r="32" spans="1:5" ht="15.6" x14ac:dyDescent="0.3">
      <c r="A32" s="1"/>
      <c r="B32" s="53" t="s">
        <v>96</v>
      </c>
      <c r="C32" s="53"/>
      <c r="D32" s="57"/>
    </row>
    <row r="33" spans="1:4" ht="15.6" x14ac:dyDescent="0.3">
      <c r="A33" s="1"/>
      <c r="B33" s="53"/>
      <c r="C33" s="53"/>
      <c r="D33" s="57"/>
    </row>
    <row r="34" spans="1:4" ht="15.6" x14ac:dyDescent="0.3">
      <c r="A34" s="1"/>
      <c r="B34" s="53"/>
      <c r="C34" s="53"/>
      <c r="D34" s="57"/>
    </row>
    <row r="35" spans="1:4" ht="15.6" x14ac:dyDescent="0.3">
      <c r="A35" s="85" t="s">
        <v>97</v>
      </c>
      <c r="B35" s="85"/>
      <c r="C35" s="85"/>
      <c r="D35" s="57"/>
    </row>
    <row r="36" spans="1:4" ht="15.6" x14ac:dyDescent="0.3">
      <c r="A36" s="1"/>
      <c r="B36" s="53"/>
      <c r="C36" s="53"/>
      <c r="D36" s="57"/>
    </row>
    <row r="37" spans="1:4" ht="15.6" x14ac:dyDescent="0.3">
      <c r="A37" s="1"/>
      <c r="B37" s="53"/>
      <c r="C37" s="53"/>
      <c r="D37" s="57"/>
    </row>
    <row r="38" spans="1:4" ht="15.6" x14ac:dyDescent="0.3">
      <c r="A38" s="1"/>
      <c r="B38" s="53"/>
      <c r="C38" s="53"/>
      <c r="D38" s="57"/>
    </row>
    <row r="39" spans="1:4" ht="15.6" x14ac:dyDescent="0.3">
      <c r="A39" s="1"/>
      <c r="B39" s="53"/>
      <c r="C39" s="53"/>
      <c r="D39" s="57"/>
    </row>
  </sheetData>
  <mergeCells count="7">
    <mergeCell ref="A35:C35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2021-04-22T13:57:46Z</dcterms:modified>
</cp:coreProperties>
</file>