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'1кв'!$A$1:$E$51</definedName>
    <definedName name="_xlnm.Print_Area" localSheetId="1">'2кв'!$A$1:$E$49</definedName>
    <definedName name="_xlnm.Print_Area" localSheetId="2">'3кв'!$A$1:$E$49</definedName>
    <definedName name="_xlnm.Print_Area" localSheetId="3">'4кв'!$A$1:$E$50</definedName>
    <definedName name="_xlnm.Print_Area" localSheetId="4">отчет!$A$1:$C$33</definedName>
  </definedNames>
  <calcPr calcId="145621"/>
</workbook>
</file>

<file path=xl/calcChain.xml><?xml version="1.0" encoding="utf-8"?>
<calcChain xmlns="http://schemas.openxmlformats.org/spreadsheetml/2006/main">
  <c r="C15" i="21" l="1"/>
  <c r="C12" i="21"/>
  <c r="C13" i="21"/>
  <c r="C14" i="21"/>
  <c r="C11" i="21"/>
  <c r="C8" i="21"/>
  <c r="C9" i="21" s="1"/>
  <c r="C6" i="21"/>
  <c r="C16" i="21"/>
  <c r="E27" i="20"/>
  <c r="E26" i="20"/>
  <c r="B46" i="20"/>
  <c r="E24" i="20"/>
  <c r="E23" i="20"/>
  <c r="E22" i="20"/>
  <c r="C18" i="21" l="1"/>
  <c r="C19" i="21" s="1"/>
  <c r="E28" i="20"/>
  <c r="B49" i="20" s="1"/>
  <c r="B50" i="20" s="1"/>
  <c r="E24" i="19"/>
  <c r="E23" i="19"/>
  <c r="E22" i="19"/>
  <c r="E27" i="19" s="1"/>
  <c r="B48" i="19" l="1"/>
  <c r="E24" i="18"/>
  <c r="E26" i="18"/>
  <c r="E23" i="18"/>
  <c r="D22" i="18"/>
  <c r="E22" i="18" s="1"/>
  <c r="E27" i="18" l="1"/>
  <c r="B48" i="18" s="1"/>
  <c r="E26" i="17"/>
  <c r="E27" i="17"/>
  <c r="E28" i="17"/>
  <c r="D22" i="17" l="1"/>
  <c r="E23" i="17" l="1"/>
  <c r="E22" i="17"/>
  <c r="E29" i="17" s="1"/>
  <c r="B50" i="17" l="1"/>
  <c r="B51" i="17" l="1"/>
  <c r="B45" i="18" s="1"/>
  <c r="B49" i="18" s="1"/>
  <c r="B45" i="19" s="1"/>
  <c r="B49" i="19" s="1"/>
</calcChain>
</file>

<file path=xl/sharedStrings.xml><?xml version="1.0" encoding="utf-8"?>
<sst xmlns="http://schemas.openxmlformats.org/spreadsheetml/2006/main" count="270" uniqueCount="100">
  <si>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</si>
  <si>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</si>
  <si>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</si>
  <si>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</si>
  <si>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</si>
  <si>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</si>
  <si>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</si>
  <si>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</si>
  <si>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</si>
  <si>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</si>
  <si>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</si>
  <si>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</si>
  <si>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</si>
  <si>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</si>
  <si>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</si>
  <si>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</si>
  <si>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</si>
  <si>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</si>
  <si>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</si>
  <si>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</si>
  <si>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</si>
  <si>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</si>
  <si>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</si>
  <si>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</si>
  <si>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</si>
  <si>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</si>
  <si>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</si>
  <si>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</si>
  <si>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</si>
  <si>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</si>
  <si>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</si>
  <si>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</si>
  <si>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</si>
  <si>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</si>
  <si>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г. Россошь, ул. Пролетарская, д. 100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</si>
  <si>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11.05.2017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</si>
  <si>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15.05.2017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</si>
  <si>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</si>
  <si>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Общая площадь квартир - 268,7м2</t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</si>
  <si>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Лекомцевой Л.В.</t>
    </r>
  </si>
  <si>
    <t>1 квартал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</si>
  <si>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Лекомцевой Лидии Васильевны</t>
    </r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</si>
  <si>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</si>
  <si>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</si>
  <si>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</si>
  <si>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</si>
  <si>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за 1 квартал 2020г.</t>
  </si>
  <si>
    <t>"31" 03 2020 г.</t>
  </si>
  <si>
    <t>Ремонт двери</t>
  </si>
  <si>
    <t>остекление форточки</t>
  </si>
  <si>
    <t xml:space="preserve">открытие крана на стояке отопления </t>
  </si>
  <si>
    <t>январь</t>
  </si>
  <si>
    <t>февраль</t>
  </si>
  <si>
    <t>ч/ч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</si>
  <si>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</si>
  <si>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</si>
  <si>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девять тысяч семьсот шесть рублей 37 копеек</t>
    </r>
  </si>
  <si>
    <t>Предъявлено населению  10588,5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</si>
  <si>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</si>
  <si>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</si>
  <si>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</si>
  <si>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</si>
  <si>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Ремонт входной двери в подъезд</t>
  </si>
  <si>
    <t>апрель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</si>
  <si>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девять тысяч триста девяносто три рубля 14 копеек</t>
    </r>
  </si>
  <si>
    <t>за 3 квартал 2020г.</t>
  </si>
  <si>
    <t>"30" 09 2020 г.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</si>
  <si>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</si>
  <si>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девять тысяч триста восемьдесят четыре рубля 23 копейки</t>
    </r>
  </si>
  <si>
    <t>Предъявлено населению  12380,4</t>
  </si>
  <si>
    <t>за 4 квартал 2020 года</t>
  </si>
  <si>
    <t>"31" 12 2020 г.</t>
  </si>
  <si>
    <t>4 квартал</t>
  </si>
  <si>
    <t>замена кранов отопления (кв.7)</t>
  </si>
  <si>
    <t>Штукатурка тумб под отопление</t>
  </si>
  <si>
    <t>октябрь</t>
  </si>
  <si>
    <t>ч/час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</si>
  <si>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</si>
  <si>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</si>
  <si>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</si>
  <si>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</si>
  <si>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</si>
  <si>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</si>
  <si>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</si>
  <si>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</si>
  <si>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</si>
  <si>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 п опрыскивание 1 раз в неделю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</si>
  <si>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</si>
  <si>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</si>
  <si>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</si>
  <si>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</si>
  <si>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</si>
  <si>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</si>
  <si>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</si>
  <si>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</si>
  <si>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</si>
  <si>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ул.Пролетарская,100</t>
  </si>
  <si>
    <t>Начислено всего 45937,8</t>
  </si>
  <si>
    <t>Непредвиденные работы 18,2ч/ч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</si>
  <si>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одиннадцать тысяч восемьсот шестьдесят семь рублей 63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</si>
</sst>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wrapText="1"/>
    </xf>
    <xf numFmtId="2" fontId="9" fillId="0" borderId="0" xfId="1" applyNumberFormat="1" applyFont="1"/>
    <xf numFmtId="2" fontId="4" fillId="0" borderId="0" xfId="1" applyNumberFormat="1" applyFont="1"/>
    <xf numFmtId="2" fontId="4" fillId="0" borderId="0" xfId="0" applyNumberFormat="1" applyFont="1"/>
    <xf numFmtId="2" fontId="9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5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5" xfId="0" applyFont="1" applyFill="1" applyBorder="1" applyAlignment="1">
      <alignment wrapText="1"/>
    </xf>
    <xf numFmtId="0" fontId="15" fillId="0" borderId="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9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9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9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2" zoomScaleNormal="100" zoomScaleSheetLayoutView="100" workbookViewId="0">
      <selection activeCell="D29" sqref="D2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45" t="s">
        <v>11</v>
      </c>
      <c r="B1" s="45"/>
      <c r="C1" s="45"/>
      <c r="D1" s="45"/>
      <c r="E1" s="45"/>
    </row>
    <row r="2" spans="1:5" ht="42.75" customHeight="1" x14ac:dyDescent="0.3">
      <c r="A2" s="46" t="s">
        <v>12</v>
      </c>
      <c r="B2" s="47"/>
      <c r="C2" s="47"/>
      <c r="D2" s="47"/>
      <c r="E2" s="47"/>
    </row>
    <row r="3" spans="1:5" ht="18.75" customHeight="1" x14ac:dyDescent="0.3">
      <c r="A3" s="46" t="s">
        <v>46</v>
      </c>
      <c r="B3" s="46"/>
      <c r="C3" s="46"/>
      <c r="D3" s="46"/>
      <c r="E3" s="46"/>
    </row>
    <row r="4" spans="1:5" s="1" customFormat="1" ht="15.6" x14ac:dyDescent="0.3">
      <c r="A4" s="5" t="s">
        <v>13</v>
      </c>
      <c r="B4" s="30"/>
      <c r="C4" s="30"/>
      <c r="D4" s="48" t="s">
        <v>47</v>
      </c>
      <c r="E4" s="48"/>
    </row>
    <row r="5" spans="1:5" x14ac:dyDescent="0.25">
      <c r="A5" s="28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44" t="s">
        <v>34</v>
      </c>
      <c r="B7" s="44"/>
      <c r="C7" s="44"/>
      <c r="D7" s="44"/>
      <c r="E7" s="44"/>
    </row>
    <row r="8" spans="1:5" x14ac:dyDescent="0.25">
      <c r="A8" s="51" t="s">
        <v>1</v>
      </c>
      <c r="B8" s="51"/>
      <c r="C8" s="51"/>
      <c r="D8" s="51"/>
      <c r="E8" s="51"/>
    </row>
    <row r="9" spans="1:5" ht="19.5" customHeight="1" x14ac:dyDescent="0.25">
      <c r="A9" s="49" t="s">
        <v>41</v>
      </c>
      <c r="B9" s="49"/>
      <c r="C9" s="49"/>
      <c r="D9" s="49"/>
      <c r="E9" s="49"/>
    </row>
    <row r="10" spans="1:5" ht="20.399999999999999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9" t="s">
        <v>35</v>
      </c>
      <c r="B11" s="49"/>
      <c r="C11" s="49"/>
      <c r="D11" s="49"/>
      <c r="E11" s="49"/>
    </row>
    <row r="12" spans="1:5" ht="22.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9" t="s">
        <v>23</v>
      </c>
      <c r="B13" s="49"/>
      <c r="C13" s="49"/>
      <c r="D13" s="49"/>
      <c r="E13" s="49"/>
    </row>
    <row r="14" spans="1:5" ht="15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9" t="s">
        <v>22</v>
      </c>
      <c r="B15" s="49"/>
      <c r="C15" s="49"/>
      <c r="D15" s="49"/>
      <c r="E15" s="49"/>
    </row>
    <row r="16" spans="1:5" ht="13.2" customHeight="1" x14ac:dyDescent="0.25">
      <c r="A16" s="51" t="s">
        <v>16</v>
      </c>
      <c r="B16" s="54"/>
      <c r="C16" s="54"/>
      <c r="D16" s="54"/>
      <c r="E16" s="54"/>
    </row>
    <row r="17" spans="1:7" ht="31.2" customHeight="1" x14ac:dyDescent="0.25">
      <c r="A17" s="49" t="s">
        <v>17</v>
      </c>
      <c r="B17" s="49"/>
      <c r="C17" s="49"/>
      <c r="D17" s="49"/>
      <c r="E17" s="49"/>
    </row>
    <row r="18" spans="1:7" ht="54.6" customHeight="1" x14ac:dyDescent="0.25">
      <c r="A18" s="49" t="s">
        <v>36</v>
      </c>
      <c r="B18" s="49"/>
      <c r="C18" s="49"/>
      <c r="D18" s="49"/>
      <c r="E18" s="49"/>
    </row>
    <row r="19" spans="1:7" ht="32.4" customHeight="1" x14ac:dyDescent="0.25">
      <c r="A19" s="50" t="s">
        <v>37</v>
      </c>
      <c r="B19" s="50"/>
      <c r="C19" s="50"/>
      <c r="D19" s="50"/>
      <c r="E19" s="50"/>
    </row>
    <row r="20" spans="1:7" ht="21.75" customHeight="1" x14ac:dyDescent="0.25">
      <c r="A20" s="50"/>
      <c r="B20" s="50"/>
      <c r="C20" s="50"/>
      <c r="D20" s="50"/>
      <c r="E20" s="50"/>
      <c r="F20" s="2">
        <v>268.7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5" t="s">
        <v>45</v>
      </c>
      <c r="B22" s="10" t="s">
        <v>43</v>
      </c>
      <c r="C22" s="3" t="s">
        <v>4</v>
      </c>
      <c r="D22" s="3">
        <f>7.47</f>
        <v>7.47</v>
      </c>
      <c r="E22" s="9">
        <f>D22*F20*G20</f>
        <v>6021.5669999999991</v>
      </c>
    </row>
    <row r="23" spans="1:7" x14ac:dyDescent="0.25">
      <c r="A23" s="8" t="s">
        <v>44</v>
      </c>
      <c r="B23" s="10" t="s">
        <v>24</v>
      </c>
      <c r="C23" s="3" t="s">
        <v>4</v>
      </c>
      <c r="D23" s="3">
        <v>3.3</v>
      </c>
      <c r="E23" s="9">
        <f>D23*F20*3</f>
        <v>2660.1299999999997</v>
      </c>
    </row>
    <row r="24" spans="1:7" ht="55.2" x14ac:dyDescent="0.25">
      <c r="A24" s="8" t="s">
        <v>54</v>
      </c>
      <c r="B24" s="37" t="s">
        <v>55</v>
      </c>
      <c r="C24" s="3" t="s">
        <v>4</v>
      </c>
      <c r="D24" s="3"/>
      <c r="E24" s="9">
        <v>86.64</v>
      </c>
    </row>
    <row r="25" spans="1:7" x14ac:dyDescent="0.25">
      <c r="A25" s="8" t="s">
        <v>26</v>
      </c>
      <c r="B25" s="10" t="s">
        <v>40</v>
      </c>
      <c r="C25" s="3" t="s">
        <v>27</v>
      </c>
      <c r="D25" s="3"/>
      <c r="E25" s="9">
        <v>110.21</v>
      </c>
    </row>
    <row r="26" spans="1:7" x14ac:dyDescent="0.25">
      <c r="A26" s="34" t="s">
        <v>48</v>
      </c>
      <c r="B26" s="36" t="s">
        <v>51</v>
      </c>
      <c r="C26" s="23" t="s">
        <v>53</v>
      </c>
      <c r="D26" s="35">
        <v>1.7</v>
      </c>
      <c r="E26" s="24">
        <f t="shared" ref="E26:E28" si="0">D26*197.1</f>
        <v>335.07</v>
      </c>
    </row>
    <row r="27" spans="1:7" x14ac:dyDescent="0.25">
      <c r="A27" s="29" t="s">
        <v>49</v>
      </c>
      <c r="B27" s="36" t="s">
        <v>52</v>
      </c>
      <c r="C27" s="23" t="s">
        <v>53</v>
      </c>
      <c r="D27" s="36">
        <v>1.5</v>
      </c>
      <c r="E27" s="24">
        <f t="shared" si="0"/>
        <v>295.64999999999998</v>
      </c>
    </row>
    <row r="28" spans="1:7" ht="27.6" x14ac:dyDescent="0.25">
      <c r="A28" s="29" t="s">
        <v>50</v>
      </c>
      <c r="B28" s="36" t="s">
        <v>52</v>
      </c>
      <c r="C28" s="23" t="s">
        <v>53</v>
      </c>
      <c r="D28" s="36">
        <v>1</v>
      </c>
      <c r="E28" s="24">
        <f t="shared" si="0"/>
        <v>197.1</v>
      </c>
    </row>
    <row r="29" spans="1:7" s="15" customFormat="1" x14ac:dyDescent="0.25">
      <c r="A29" s="11" t="s">
        <v>25</v>
      </c>
      <c r="B29" s="12"/>
      <c r="C29" s="13"/>
      <c r="D29" s="13"/>
      <c r="E29" s="14">
        <f>SUM(E22:E28)</f>
        <v>9706.3669999999966</v>
      </c>
    </row>
    <row r="31" spans="1:7" ht="42" customHeight="1" x14ac:dyDescent="0.25">
      <c r="A31" s="56" t="s">
        <v>56</v>
      </c>
      <c r="B31" s="56"/>
      <c r="C31" s="56"/>
      <c r="D31" s="56"/>
      <c r="E31" s="56"/>
    </row>
    <row r="32" spans="1:7" ht="35.25" customHeight="1" x14ac:dyDescent="0.25">
      <c r="A32" s="49" t="s">
        <v>21</v>
      </c>
      <c r="B32" s="49"/>
      <c r="C32" s="49"/>
      <c r="D32" s="49"/>
      <c r="E32" s="49"/>
    </row>
    <row r="33" spans="1:5" ht="16.5" customHeight="1" x14ac:dyDescent="0.25">
      <c r="A33" s="49" t="s">
        <v>20</v>
      </c>
      <c r="B33" s="49"/>
      <c r="C33" s="49"/>
      <c r="D33" s="49"/>
      <c r="E33" s="49"/>
    </row>
    <row r="34" spans="1:5" ht="28.5" customHeight="1" x14ac:dyDescent="0.25">
      <c r="A34" s="49" t="s">
        <v>29</v>
      </c>
      <c r="B34" s="49"/>
      <c r="C34" s="49"/>
      <c r="D34" s="49"/>
      <c r="E34" s="49"/>
    </row>
    <row r="35" spans="1:5" x14ac:dyDescent="0.25">
      <c r="A35" s="49" t="s">
        <v>18</v>
      </c>
      <c r="B35" s="49"/>
      <c r="C35" s="49"/>
      <c r="D35" s="49"/>
      <c r="E35" s="49"/>
    </row>
    <row r="36" spans="1:5" x14ac:dyDescent="0.25">
      <c r="A36" s="57" t="s">
        <v>5</v>
      </c>
      <c r="B36" s="57"/>
      <c r="C36" s="57"/>
      <c r="D36" s="57"/>
      <c r="E36" s="57"/>
    </row>
    <row r="37" spans="1:5" x14ac:dyDescent="0.25">
      <c r="A37" s="49" t="s">
        <v>18</v>
      </c>
      <c r="B37" s="49"/>
      <c r="C37" s="49"/>
      <c r="D37" s="49"/>
      <c r="E37" s="49"/>
    </row>
    <row r="38" spans="1:5" ht="13.95" customHeight="1" x14ac:dyDescent="0.25">
      <c r="A38" s="58" t="s">
        <v>28</v>
      </c>
      <c r="B38" s="58"/>
      <c r="C38" s="58"/>
      <c r="D38" s="58"/>
      <c r="E38" s="6"/>
    </row>
    <row r="39" spans="1:5" x14ac:dyDescent="0.25">
      <c r="B39" s="55" t="s">
        <v>19</v>
      </c>
      <c r="C39" s="55"/>
      <c r="D39" s="55"/>
      <c r="E39" s="7" t="s">
        <v>6</v>
      </c>
    </row>
    <row r="40" spans="1:5" x14ac:dyDescent="0.25">
      <c r="A40" s="27"/>
      <c r="B40" s="27"/>
      <c r="C40" s="27"/>
      <c r="D40" s="27"/>
      <c r="E40" s="27"/>
    </row>
    <row r="41" spans="1:5" ht="13.95" customHeight="1" x14ac:dyDescent="0.25">
      <c r="A41" s="59" t="s">
        <v>39</v>
      </c>
      <c r="B41" s="59"/>
      <c r="C41" s="59"/>
      <c r="D41" s="59"/>
      <c r="E41" s="6"/>
    </row>
    <row r="42" spans="1:5" x14ac:dyDescent="0.25">
      <c r="B42" s="55" t="s">
        <v>19</v>
      </c>
      <c r="C42" s="55"/>
      <c r="D42" s="55"/>
      <c r="E42" s="7" t="s">
        <v>6</v>
      </c>
    </row>
    <row r="45" spans="1:5" x14ac:dyDescent="0.25">
      <c r="A45" s="17" t="s">
        <v>38</v>
      </c>
    </row>
    <row r="46" spans="1:5" x14ac:dyDescent="0.25">
      <c r="A46" s="15" t="s">
        <v>30</v>
      </c>
    </row>
    <row r="47" spans="1:5" x14ac:dyDescent="0.25">
      <c r="A47" s="2" t="s">
        <v>42</v>
      </c>
      <c r="B47" s="19">
        <v>-1878.48</v>
      </c>
    </row>
    <row r="48" spans="1:5" ht="31.2" x14ac:dyDescent="0.3">
      <c r="A48" s="18" t="s">
        <v>57</v>
      </c>
      <c r="B48" s="20"/>
    </row>
    <row r="49" spans="1:2" x14ac:dyDescent="0.25">
      <c r="A49" s="2" t="s">
        <v>31</v>
      </c>
      <c r="B49" s="20">
        <v>10588.5</v>
      </c>
    </row>
    <row r="50" spans="1:2" ht="27.6" x14ac:dyDescent="0.25">
      <c r="A50" s="26" t="s">
        <v>33</v>
      </c>
      <c r="B50" s="21">
        <f>E29</f>
        <v>9706.3669999999966</v>
      </c>
    </row>
    <row r="51" spans="1:2" x14ac:dyDescent="0.25">
      <c r="A51" s="16" t="s">
        <v>32</v>
      </c>
      <c r="B51" s="22">
        <f>B47+B49-B50</f>
        <v>-996.34699999999611</v>
      </c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2" zoomScaleNormal="100" zoomScaleSheetLayoutView="100" workbookViewId="0">
      <selection activeCell="B49" sqref="B4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45" t="s">
        <v>11</v>
      </c>
      <c r="B1" s="45"/>
      <c r="C1" s="45"/>
      <c r="D1" s="45"/>
      <c r="E1" s="45"/>
    </row>
    <row r="2" spans="1:5" ht="42.75" customHeight="1" x14ac:dyDescent="0.3">
      <c r="A2" s="46" t="s">
        <v>12</v>
      </c>
      <c r="B2" s="47"/>
      <c r="C2" s="47"/>
      <c r="D2" s="47"/>
      <c r="E2" s="47"/>
    </row>
    <row r="3" spans="1:5" ht="18.75" customHeight="1" x14ac:dyDescent="0.3">
      <c r="A3" s="46" t="s">
        <v>58</v>
      </c>
      <c r="B3" s="46"/>
      <c r="C3" s="46"/>
      <c r="D3" s="46"/>
      <c r="E3" s="46"/>
    </row>
    <row r="4" spans="1:5" s="1" customFormat="1" ht="15.6" x14ac:dyDescent="0.3">
      <c r="A4" s="5" t="s">
        <v>13</v>
      </c>
      <c r="B4" s="30"/>
      <c r="C4" s="30"/>
      <c r="D4" s="48" t="s">
        <v>59</v>
      </c>
      <c r="E4" s="48"/>
    </row>
    <row r="5" spans="1:5" x14ac:dyDescent="0.25">
      <c r="A5" s="33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44" t="s">
        <v>34</v>
      </c>
      <c r="B7" s="44"/>
      <c r="C7" s="44"/>
      <c r="D7" s="44"/>
      <c r="E7" s="44"/>
    </row>
    <row r="8" spans="1:5" x14ac:dyDescent="0.25">
      <c r="A8" s="51" t="s">
        <v>1</v>
      </c>
      <c r="B8" s="51"/>
      <c r="C8" s="51"/>
      <c r="D8" s="51"/>
      <c r="E8" s="51"/>
    </row>
    <row r="9" spans="1:5" ht="19.5" customHeight="1" x14ac:dyDescent="0.25">
      <c r="A9" s="49" t="s">
        <v>41</v>
      </c>
      <c r="B9" s="49"/>
      <c r="C9" s="49"/>
      <c r="D9" s="49"/>
      <c r="E9" s="49"/>
    </row>
    <row r="10" spans="1:5" ht="20.399999999999999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9" t="s">
        <v>35</v>
      </c>
      <c r="B11" s="49"/>
      <c r="C11" s="49"/>
      <c r="D11" s="49"/>
      <c r="E11" s="49"/>
    </row>
    <row r="12" spans="1:5" ht="22.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9" t="s">
        <v>23</v>
      </c>
      <c r="B13" s="49"/>
      <c r="C13" s="49"/>
      <c r="D13" s="49"/>
      <c r="E13" s="49"/>
    </row>
    <row r="14" spans="1:5" ht="15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9" t="s">
        <v>22</v>
      </c>
      <c r="B15" s="49"/>
      <c r="C15" s="49"/>
      <c r="D15" s="49"/>
      <c r="E15" s="49"/>
    </row>
    <row r="16" spans="1:5" ht="13.2" customHeight="1" x14ac:dyDescent="0.25">
      <c r="A16" s="51" t="s">
        <v>16</v>
      </c>
      <c r="B16" s="54"/>
      <c r="C16" s="54"/>
      <c r="D16" s="54"/>
      <c r="E16" s="54"/>
    </row>
    <row r="17" spans="1:7" ht="31.2" customHeight="1" x14ac:dyDescent="0.25">
      <c r="A17" s="49" t="s">
        <v>17</v>
      </c>
      <c r="B17" s="49"/>
      <c r="C17" s="49"/>
      <c r="D17" s="49"/>
      <c r="E17" s="49"/>
    </row>
    <row r="18" spans="1:7" ht="54.6" customHeight="1" x14ac:dyDescent="0.25">
      <c r="A18" s="49" t="s">
        <v>36</v>
      </c>
      <c r="B18" s="49"/>
      <c r="C18" s="49"/>
      <c r="D18" s="49"/>
      <c r="E18" s="49"/>
    </row>
    <row r="19" spans="1:7" ht="32.4" customHeight="1" x14ac:dyDescent="0.25">
      <c r="A19" s="50" t="s">
        <v>37</v>
      </c>
      <c r="B19" s="50"/>
      <c r="C19" s="50"/>
      <c r="D19" s="50"/>
      <c r="E19" s="50"/>
    </row>
    <row r="20" spans="1:7" ht="21.75" customHeight="1" x14ac:dyDescent="0.25">
      <c r="A20" s="50"/>
      <c r="B20" s="50"/>
      <c r="C20" s="50"/>
      <c r="D20" s="50"/>
      <c r="E20" s="50"/>
      <c r="F20" s="2">
        <v>268.7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5" t="s">
        <v>45</v>
      </c>
      <c r="B22" s="10" t="s">
        <v>43</v>
      </c>
      <c r="C22" s="3" t="s">
        <v>4</v>
      </c>
      <c r="D22" s="3">
        <f>7.47</f>
        <v>7.47</v>
      </c>
      <c r="E22" s="9">
        <f>D22*F20*G20</f>
        <v>6021.5669999999991</v>
      </c>
    </row>
    <row r="23" spans="1:7" x14ac:dyDescent="0.25">
      <c r="A23" s="8" t="s">
        <v>44</v>
      </c>
      <c r="B23" s="10" t="s">
        <v>24</v>
      </c>
      <c r="C23" s="3" t="s">
        <v>4</v>
      </c>
      <c r="D23" s="3">
        <v>3.3</v>
      </c>
      <c r="E23" s="9">
        <f>D23*F20*3</f>
        <v>2660.1299999999997</v>
      </c>
    </row>
    <row r="24" spans="1:7" ht="69" x14ac:dyDescent="0.25">
      <c r="A24" s="8" t="s">
        <v>60</v>
      </c>
      <c r="B24" s="10" t="s">
        <v>61</v>
      </c>
      <c r="C24" s="3" t="s">
        <v>4</v>
      </c>
      <c r="D24" s="3"/>
      <c r="E24" s="9">
        <f>89.08*3</f>
        <v>267.24</v>
      </c>
    </row>
    <row r="25" spans="1:7" x14ac:dyDescent="0.25">
      <c r="A25" s="8" t="s">
        <v>26</v>
      </c>
      <c r="B25" s="10" t="s">
        <v>61</v>
      </c>
      <c r="C25" s="3" t="s">
        <v>27</v>
      </c>
      <c r="D25" s="3"/>
      <c r="E25" s="9">
        <v>50</v>
      </c>
    </row>
    <row r="26" spans="1:7" x14ac:dyDescent="0.25">
      <c r="A26" s="29" t="s">
        <v>62</v>
      </c>
      <c r="B26" s="36" t="s">
        <v>63</v>
      </c>
      <c r="C26" s="23" t="s">
        <v>53</v>
      </c>
      <c r="D26" s="35">
        <v>2</v>
      </c>
      <c r="E26" s="24">
        <f t="shared" ref="E26" si="0">D26*197.1</f>
        <v>394.2</v>
      </c>
    </row>
    <row r="27" spans="1:7" s="15" customFormat="1" x14ac:dyDescent="0.25">
      <c r="A27" s="11" t="s">
        <v>25</v>
      </c>
      <c r="B27" s="12"/>
      <c r="C27" s="13"/>
      <c r="D27" s="13"/>
      <c r="E27" s="14">
        <f>SUM(E22:E26)</f>
        <v>9393.1369999999988</v>
      </c>
    </row>
    <row r="29" spans="1:7" ht="42" customHeight="1" x14ac:dyDescent="0.25">
      <c r="A29" s="56" t="s">
        <v>64</v>
      </c>
      <c r="B29" s="56"/>
      <c r="C29" s="56"/>
      <c r="D29" s="56"/>
      <c r="E29" s="56"/>
    </row>
    <row r="30" spans="1:7" ht="35.25" customHeight="1" x14ac:dyDescent="0.25">
      <c r="A30" s="49" t="s">
        <v>21</v>
      </c>
      <c r="B30" s="49"/>
      <c r="C30" s="49"/>
      <c r="D30" s="49"/>
      <c r="E30" s="49"/>
    </row>
    <row r="31" spans="1:7" ht="16.5" customHeight="1" x14ac:dyDescent="0.25">
      <c r="A31" s="49" t="s">
        <v>20</v>
      </c>
      <c r="B31" s="49"/>
      <c r="C31" s="49"/>
      <c r="D31" s="49"/>
      <c r="E31" s="49"/>
    </row>
    <row r="32" spans="1:7" ht="28.5" customHeight="1" x14ac:dyDescent="0.25">
      <c r="A32" s="49" t="s">
        <v>29</v>
      </c>
      <c r="B32" s="49"/>
      <c r="C32" s="49"/>
      <c r="D32" s="49"/>
      <c r="E32" s="49"/>
    </row>
    <row r="33" spans="1:5" x14ac:dyDescent="0.25">
      <c r="A33" s="49" t="s">
        <v>18</v>
      </c>
      <c r="B33" s="49"/>
      <c r="C33" s="49"/>
      <c r="D33" s="49"/>
      <c r="E33" s="49"/>
    </row>
    <row r="34" spans="1:5" x14ac:dyDescent="0.25">
      <c r="A34" s="57" t="s">
        <v>5</v>
      </c>
      <c r="B34" s="57"/>
      <c r="C34" s="57"/>
      <c r="D34" s="57"/>
      <c r="E34" s="57"/>
    </row>
    <row r="35" spans="1:5" x14ac:dyDescent="0.25">
      <c r="A35" s="49" t="s">
        <v>18</v>
      </c>
      <c r="B35" s="49"/>
      <c r="C35" s="49"/>
      <c r="D35" s="49"/>
      <c r="E35" s="49"/>
    </row>
    <row r="36" spans="1:5" ht="13.95" customHeight="1" x14ac:dyDescent="0.25">
      <c r="A36" s="58" t="s">
        <v>28</v>
      </c>
      <c r="B36" s="58"/>
      <c r="C36" s="58"/>
      <c r="D36" s="58"/>
      <c r="E36" s="6"/>
    </row>
    <row r="37" spans="1:5" x14ac:dyDescent="0.25">
      <c r="B37" s="55" t="s">
        <v>19</v>
      </c>
      <c r="C37" s="55"/>
      <c r="D37" s="55"/>
      <c r="E37" s="7" t="s">
        <v>6</v>
      </c>
    </row>
    <row r="38" spans="1:5" x14ac:dyDescent="0.25">
      <c r="A38" s="32"/>
      <c r="B38" s="32"/>
      <c r="C38" s="32"/>
      <c r="D38" s="32"/>
      <c r="E38" s="32"/>
    </row>
    <row r="39" spans="1:5" ht="13.95" customHeight="1" x14ac:dyDescent="0.25">
      <c r="A39" s="59" t="s">
        <v>39</v>
      </c>
      <c r="B39" s="59"/>
      <c r="C39" s="59"/>
      <c r="D39" s="59"/>
      <c r="E39" s="6"/>
    </row>
    <row r="40" spans="1:5" x14ac:dyDescent="0.25">
      <c r="B40" s="55" t="s">
        <v>19</v>
      </c>
      <c r="C40" s="55"/>
      <c r="D40" s="55"/>
      <c r="E40" s="7" t="s">
        <v>6</v>
      </c>
    </row>
    <row r="43" spans="1:5" x14ac:dyDescent="0.25">
      <c r="A43" s="17" t="s">
        <v>38</v>
      </c>
    </row>
    <row r="44" spans="1:5" x14ac:dyDescent="0.25">
      <c r="A44" s="15" t="s">
        <v>30</v>
      </c>
    </row>
    <row r="45" spans="1:5" x14ac:dyDescent="0.25">
      <c r="A45" s="2" t="s">
        <v>42</v>
      </c>
      <c r="B45" s="19">
        <f>'1кв'!B51</f>
        <v>-996.34699999999611</v>
      </c>
    </row>
    <row r="46" spans="1:5" ht="31.2" x14ac:dyDescent="0.3">
      <c r="A46" s="18" t="s">
        <v>57</v>
      </c>
      <c r="B46" s="20"/>
    </row>
    <row r="47" spans="1:5" x14ac:dyDescent="0.25">
      <c r="A47" s="2" t="s">
        <v>31</v>
      </c>
      <c r="B47" s="20">
        <v>10588.5</v>
      </c>
    </row>
    <row r="48" spans="1:5" ht="27.6" x14ac:dyDescent="0.25">
      <c r="A48" s="31" t="s">
        <v>33</v>
      </c>
      <c r="B48" s="21">
        <f>E27</f>
        <v>9393.1369999999988</v>
      </c>
    </row>
    <row r="49" spans="1:2" x14ac:dyDescent="0.25">
      <c r="A49" s="16" t="s">
        <v>32</v>
      </c>
      <c r="B49" s="22">
        <f>B45+B47-B48</f>
        <v>199.01600000000508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5" zoomScaleNormal="100" zoomScaleSheetLayoutView="100" workbookViewId="0">
      <selection activeCell="B28" sqref="B28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45" t="s">
        <v>11</v>
      </c>
      <c r="B1" s="45"/>
      <c r="C1" s="45"/>
      <c r="D1" s="45"/>
      <c r="E1" s="45"/>
    </row>
    <row r="2" spans="1:5" ht="42.75" customHeight="1" x14ac:dyDescent="0.3">
      <c r="A2" s="46" t="s">
        <v>12</v>
      </c>
      <c r="B2" s="47"/>
      <c r="C2" s="47"/>
      <c r="D2" s="47"/>
      <c r="E2" s="47"/>
    </row>
    <row r="3" spans="1:5" ht="18.75" customHeight="1" x14ac:dyDescent="0.3">
      <c r="A3" s="46" t="s">
        <v>65</v>
      </c>
      <c r="B3" s="46"/>
      <c r="C3" s="46"/>
      <c r="D3" s="46"/>
      <c r="E3" s="46"/>
    </row>
    <row r="4" spans="1:5" s="1" customFormat="1" ht="15.6" x14ac:dyDescent="0.3">
      <c r="A4" s="5" t="s">
        <v>13</v>
      </c>
      <c r="B4" s="30"/>
      <c r="C4" s="30"/>
      <c r="D4" s="48" t="s">
        <v>66</v>
      </c>
      <c r="E4" s="48"/>
    </row>
    <row r="5" spans="1:5" x14ac:dyDescent="0.25">
      <c r="A5" s="40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44" t="s">
        <v>34</v>
      </c>
      <c r="B7" s="44"/>
      <c r="C7" s="44"/>
      <c r="D7" s="44"/>
      <c r="E7" s="44"/>
    </row>
    <row r="8" spans="1:5" x14ac:dyDescent="0.25">
      <c r="A8" s="51" t="s">
        <v>1</v>
      </c>
      <c r="B8" s="51"/>
      <c r="C8" s="51"/>
      <c r="D8" s="51"/>
      <c r="E8" s="51"/>
    </row>
    <row r="9" spans="1:5" ht="19.5" customHeight="1" x14ac:dyDescent="0.25">
      <c r="A9" s="49" t="s">
        <v>41</v>
      </c>
      <c r="B9" s="49"/>
      <c r="C9" s="49"/>
      <c r="D9" s="49"/>
      <c r="E9" s="49"/>
    </row>
    <row r="10" spans="1:5" ht="20.399999999999999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9" t="s">
        <v>35</v>
      </c>
      <c r="B11" s="49"/>
      <c r="C11" s="49"/>
      <c r="D11" s="49"/>
      <c r="E11" s="49"/>
    </row>
    <row r="12" spans="1:5" ht="22.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9" t="s">
        <v>23</v>
      </c>
      <c r="B13" s="49"/>
      <c r="C13" s="49"/>
      <c r="D13" s="49"/>
      <c r="E13" s="49"/>
    </row>
    <row r="14" spans="1:5" ht="15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9" t="s">
        <v>22</v>
      </c>
      <c r="B15" s="49"/>
      <c r="C15" s="49"/>
      <c r="D15" s="49"/>
      <c r="E15" s="49"/>
    </row>
    <row r="16" spans="1:5" ht="13.2" customHeight="1" x14ac:dyDescent="0.25">
      <c r="A16" s="51" t="s">
        <v>16</v>
      </c>
      <c r="B16" s="54"/>
      <c r="C16" s="54"/>
      <c r="D16" s="54"/>
      <c r="E16" s="54"/>
    </row>
    <row r="17" spans="1:7" ht="31.2" customHeight="1" x14ac:dyDescent="0.25">
      <c r="A17" s="49" t="s">
        <v>17</v>
      </c>
      <c r="B17" s="49"/>
      <c r="C17" s="49"/>
      <c r="D17" s="49"/>
      <c r="E17" s="49"/>
    </row>
    <row r="18" spans="1:7" ht="54.6" customHeight="1" x14ac:dyDescent="0.25">
      <c r="A18" s="49" t="s">
        <v>36</v>
      </c>
      <c r="B18" s="49"/>
      <c r="C18" s="49"/>
      <c r="D18" s="49"/>
      <c r="E18" s="49"/>
    </row>
    <row r="19" spans="1:7" ht="32.4" customHeight="1" x14ac:dyDescent="0.25">
      <c r="A19" s="50" t="s">
        <v>37</v>
      </c>
      <c r="B19" s="50"/>
      <c r="C19" s="50"/>
      <c r="D19" s="50"/>
      <c r="E19" s="50"/>
    </row>
    <row r="20" spans="1:7" ht="21.75" customHeight="1" x14ac:dyDescent="0.25">
      <c r="A20" s="50"/>
      <c r="B20" s="50"/>
      <c r="C20" s="50"/>
      <c r="D20" s="50"/>
      <c r="E20" s="50"/>
      <c r="F20" s="2">
        <v>268.7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5" t="s">
        <v>45</v>
      </c>
      <c r="B22" s="10" t="s">
        <v>43</v>
      </c>
      <c r="C22" s="3" t="s">
        <v>4</v>
      </c>
      <c r="D22" s="3">
        <v>7.88</v>
      </c>
      <c r="E22" s="9">
        <f>D22*F20*G20</f>
        <v>6352.0679999999993</v>
      </c>
    </row>
    <row r="23" spans="1:7" x14ac:dyDescent="0.25">
      <c r="A23" s="8" t="s">
        <v>44</v>
      </c>
      <c r="B23" s="10" t="s">
        <v>24</v>
      </c>
      <c r="C23" s="3" t="s">
        <v>4</v>
      </c>
      <c r="D23" s="3">
        <v>3.43</v>
      </c>
      <c r="E23" s="9">
        <f>D23*F20*3</f>
        <v>2764.9229999999998</v>
      </c>
    </row>
    <row r="24" spans="1:7" ht="69" x14ac:dyDescent="0.25">
      <c r="A24" s="8" t="s">
        <v>60</v>
      </c>
      <c r="B24" s="10" t="s">
        <v>67</v>
      </c>
      <c r="C24" s="3" t="s">
        <v>4</v>
      </c>
      <c r="D24" s="3"/>
      <c r="E24" s="9">
        <f>89.08*3</f>
        <v>267.24</v>
      </c>
    </row>
    <row r="25" spans="1:7" x14ac:dyDescent="0.25">
      <c r="A25" s="8" t="s">
        <v>26</v>
      </c>
      <c r="B25" s="10" t="s">
        <v>67</v>
      </c>
      <c r="C25" s="3" t="s">
        <v>27</v>
      </c>
      <c r="D25" s="3"/>
      <c r="E25" s="9">
        <v>0</v>
      </c>
    </row>
    <row r="26" spans="1:7" x14ac:dyDescent="0.25">
      <c r="A26" s="29"/>
      <c r="B26" s="36"/>
      <c r="C26" s="23"/>
      <c r="D26" s="35"/>
      <c r="E26" s="24"/>
    </row>
    <row r="27" spans="1:7" s="15" customFormat="1" x14ac:dyDescent="0.25">
      <c r="A27" s="11" t="s">
        <v>25</v>
      </c>
      <c r="B27" s="12"/>
      <c r="C27" s="13"/>
      <c r="D27" s="13"/>
      <c r="E27" s="14">
        <f>SUM(E22:E26)</f>
        <v>9384.2309999999979</v>
      </c>
    </row>
    <row r="29" spans="1:7" ht="42" customHeight="1" x14ac:dyDescent="0.25">
      <c r="A29" s="56" t="s">
        <v>68</v>
      </c>
      <c r="B29" s="56"/>
      <c r="C29" s="56"/>
      <c r="D29" s="56"/>
      <c r="E29" s="56"/>
    </row>
    <row r="30" spans="1:7" ht="35.25" customHeight="1" x14ac:dyDescent="0.25">
      <c r="A30" s="49" t="s">
        <v>21</v>
      </c>
      <c r="B30" s="49"/>
      <c r="C30" s="49"/>
      <c r="D30" s="49"/>
      <c r="E30" s="49"/>
    </row>
    <row r="31" spans="1:7" ht="16.5" customHeight="1" x14ac:dyDescent="0.25">
      <c r="A31" s="49" t="s">
        <v>20</v>
      </c>
      <c r="B31" s="49"/>
      <c r="C31" s="49"/>
      <c r="D31" s="49"/>
      <c r="E31" s="49"/>
    </row>
    <row r="32" spans="1:7" ht="28.5" customHeight="1" x14ac:dyDescent="0.25">
      <c r="A32" s="49" t="s">
        <v>29</v>
      </c>
      <c r="B32" s="49"/>
      <c r="C32" s="49"/>
      <c r="D32" s="49"/>
      <c r="E32" s="49"/>
    </row>
    <row r="33" spans="1:5" x14ac:dyDescent="0.25">
      <c r="A33" s="49" t="s">
        <v>18</v>
      </c>
      <c r="B33" s="49"/>
      <c r="C33" s="49"/>
      <c r="D33" s="49"/>
      <c r="E33" s="49"/>
    </row>
    <row r="34" spans="1:5" x14ac:dyDescent="0.25">
      <c r="A34" s="57" t="s">
        <v>5</v>
      </c>
      <c r="B34" s="57"/>
      <c r="C34" s="57"/>
      <c r="D34" s="57"/>
      <c r="E34" s="57"/>
    </row>
    <row r="35" spans="1:5" x14ac:dyDescent="0.25">
      <c r="A35" s="49" t="s">
        <v>18</v>
      </c>
      <c r="B35" s="49"/>
      <c r="C35" s="49"/>
      <c r="D35" s="49"/>
      <c r="E35" s="49"/>
    </row>
    <row r="36" spans="1:5" ht="13.95" customHeight="1" x14ac:dyDescent="0.25">
      <c r="A36" s="58" t="s">
        <v>28</v>
      </c>
      <c r="B36" s="58"/>
      <c r="C36" s="58"/>
      <c r="D36" s="58"/>
      <c r="E36" s="6"/>
    </row>
    <row r="37" spans="1:5" x14ac:dyDescent="0.25">
      <c r="B37" s="55" t="s">
        <v>19</v>
      </c>
      <c r="C37" s="55"/>
      <c r="D37" s="55"/>
      <c r="E37" s="7" t="s">
        <v>6</v>
      </c>
    </row>
    <row r="38" spans="1:5" x14ac:dyDescent="0.25">
      <c r="A38" s="39"/>
      <c r="B38" s="39"/>
      <c r="C38" s="39"/>
      <c r="D38" s="39"/>
      <c r="E38" s="39"/>
    </row>
    <row r="39" spans="1:5" ht="13.95" customHeight="1" x14ac:dyDescent="0.25">
      <c r="A39" s="59" t="s">
        <v>39</v>
      </c>
      <c r="B39" s="59"/>
      <c r="C39" s="59"/>
      <c r="D39" s="59"/>
      <c r="E39" s="6"/>
    </row>
    <row r="40" spans="1:5" x14ac:dyDescent="0.25">
      <c r="B40" s="55" t="s">
        <v>19</v>
      </c>
      <c r="C40" s="55"/>
      <c r="D40" s="55"/>
      <c r="E40" s="7" t="s">
        <v>6</v>
      </c>
    </row>
    <row r="43" spans="1:5" x14ac:dyDescent="0.25">
      <c r="A43" s="17" t="s">
        <v>38</v>
      </c>
    </row>
    <row r="44" spans="1:5" x14ac:dyDescent="0.25">
      <c r="A44" s="15" t="s">
        <v>30</v>
      </c>
    </row>
    <row r="45" spans="1:5" x14ac:dyDescent="0.25">
      <c r="A45" s="2" t="s">
        <v>42</v>
      </c>
      <c r="B45" s="19">
        <f>'2кв'!B49</f>
        <v>199.01600000000508</v>
      </c>
    </row>
    <row r="46" spans="1:5" ht="31.2" x14ac:dyDescent="0.3">
      <c r="A46" s="18" t="s">
        <v>69</v>
      </c>
      <c r="B46" s="20"/>
    </row>
    <row r="47" spans="1:5" x14ac:dyDescent="0.25">
      <c r="A47" s="2" t="s">
        <v>31</v>
      </c>
      <c r="B47" s="20">
        <v>11783.1</v>
      </c>
    </row>
    <row r="48" spans="1:5" ht="27.6" x14ac:dyDescent="0.25">
      <c r="A48" s="38" t="s">
        <v>33</v>
      </c>
      <c r="B48" s="21">
        <f>E27</f>
        <v>9384.2309999999979</v>
      </c>
    </row>
    <row r="49" spans="1:2" x14ac:dyDescent="0.25">
      <c r="A49" s="16" t="s">
        <v>32</v>
      </c>
      <c r="B49" s="22">
        <f>B45+B47-B48</f>
        <v>2597.8850000000075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40" zoomScaleNormal="100" zoomScaleSheetLayoutView="100" workbookViewId="0">
      <selection activeCell="B50" sqref="B5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45" t="s">
        <v>11</v>
      </c>
      <c r="B1" s="45"/>
      <c r="C1" s="45"/>
      <c r="D1" s="45"/>
      <c r="E1" s="45"/>
    </row>
    <row r="2" spans="1:5" ht="42.75" customHeight="1" x14ac:dyDescent="0.3">
      <c r="A2" s="46" t="s">
        <v>12</v>
      </c>
      <c r="B2" s="47"/>
      <c r="C2" s="47"/>
      <c r="D2" s="47"/>
      <c r="E2" s="47"/>
    </row>
    <row r="3" spans="1:5" ht="18.75" customHeight="1" x14ac:dyDescent="0.25">
      <c r="A3" s="60" t="s">
        <v>70</v>
      </c>
      <c r="B3" s="60"/>
      <c r="C3" s="60"/>
      <c r="D3" s="60"/>
      <c r="E3" s="60"/>
    </row>
    <row r="4" spans="1:5" s="1" customFormat="1" ht="15.6" x14ac:dyDescent="0.3">
      <c r="A4" s="61" t="s">
        <v>13</v>
      </c>
      <c r="B4" s="4"/>
      <c r="C4" s="4"/>
      <c r="D4" s="4"/>
      <c r="E4" s="62" t="s">
        <v>71</v>
      </c>
    </row>
    <row r="5" spans="1:5" x14ac:dyDescent="0.25">
      <c r="A5" s="43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44" t="s">
        <v>34</v>
      </c>
      <c r="B7" s="44"/>
      <c r="C7" s="44"/>
      <c r="D7" s="44"/>
      <c r="E7" s="44"/>
    </row>
    <row r="8" spans="1:5" x14ac:dyDescent="0.25">
      <c r="A8" s="51" t="s">
        <v>1</v>
      </c>
      <c r="B8" s="51"/>
      <c r="C8" s="51"/>
      <c r="D8" s="51"/>
      <c r="E8" s="51"/>
    </row>
    <row r="9" spans="1:5" ht="19.5" customHeight="1" x14ac:dyDescent="0.25">
      <c r="A9" s="49" t="s">
        <v>41</v>
      </c>
      <c r="B9" s="49"/>
      <c r="C9" s="49"/>
      <c r="D9" s="49"/>
      <c r="E9" s="49"/>
    </row>
    <row r="10" spans="1:5" ht="20.399999999999999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9" t="s">
        <v>35</v>
      </c>
      <c r="B11" s="49"/>
      <c r="C11" s="49"/>
      <c r="D11" s="49"/>
      <c r="E11" s="49"/>
    </row>
    <row r="12" spans="1:5" ht="22.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9" t="s">
        <v>23</v>
      </c>
      <c r="B13" s="49"/>
      <c r="C13" s="49"/>
      <c r="D13" s="49"/>
      <c r="E13" s="49"/>
    </row>
    <row r="14" spans="1:5" ht="15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9" t="s">
        <v>22</v>
      </c>
      <c r="B15" s="49"/>
      <c r="C15" s="49"/>
      <c r="D15" s="49"/>
      <c r="E15" s="49"/>
    </row>
    <row r="16" spans="1:5" ht="13.2" customHeight="1" x14ac:dyDescent="0.25">
      <c r="A16" s="51" t="s">
        <v>16</v>
      </c>
      <c r="B16" s="54"/>
      <c r="C16" s="54"/>
      <c r="D16" s="54"/>
      <c r="E16" s="54"/>
    </row>
    <row r="17" spans="1:7" ht="31.2" customHeight="1" x14ac:dyDescent="0.25">
      <c r="A17" s="49" t="s">
        <v>17</v>
      </c>
      <c r="B17" s="49"/>
      <c r="C17" s="49"/>
      <c r="D17" s="49"/>
      <c r="E17" s="49"/>
    </row>
    <row r="18" spans="1:7" ht="54.6" customHeight="1" x14ac:dyDescent="0.25">
      <c r="A18" s="49" t="s">
        <v>36</v>
      </c>
      <c r="B18" s="49"/>
      <c r="C18" s="49"/>
      <c r="D18" s="49"/>
      <c r="E18" s="49"/>
    </row>
    <row r="19" spans="1:7" ht="32.4" customHeight="1" x14ac:dyDescent="0.25">
      <c r="A19" s="50" t="s">
        <v>37</v>
      </c>
      <c r="B19" s="50"/>
      <c r="C19" s="50"/>
      <c r="D19" s="50"/>
      <c r="E19" s="50"/>
    </row>
    <row r="20" spans="1:7" ht="21.75" customHeight="1" x14ac:dyDescent="0.25">
      <c r="A20" s="50"/>
      <c r="B20" s="50"/>
      <c r="C20" s="50"/>
      <c r="D20" s="50"/>
      <c r="E20" s="50"/>
      <c r="F20" s="2">
        <v>268.7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5" t="s">
        <v>45</v>
      </c>
      <c r="B22" s="10" t="s">
        <v>43</v>
      </c>
      <c r="C22" s="3" t="s">
        <v>4</v>
      </c>
      <c r="D22" s="3">
        <v>7.88</v>
      </c>
      <c r="E22" s="9">
        <f>D22*F20*G20</f>
        <v>6352.0679999999993</v>
      </c>
    </row>
    <row r="23" spans="1:7" x14ac:dyDescent="0.25">
      <c r="A23" s="8" t="s">
        <v>44</v>
      </c>
      <c r="B23" s="10" t="s">
        <v>24</v>
      </c>
      <c r="C23" s="3" t="s">
        <v>4</v>
      </c>
      <c r="D23" s="3">
        <v>3.43</v>
      </c>
      <c r="E23" s="9">
        <f>D23*F20*3</f>
        <v>2764.9229999999998</v>
      </c>
    </row>
    <row r="24" spans="1:7" ht="69" x14ac:dyDescent="0.25">
      <c r="A24" s="8" t="s">
        <v>60</v>
      </c>
      <c r="B24" s="10" t="s">
        <v>72</v>
      </c>
      <c r="C24" s="3" t="s">
        <v>4</v>
      </c>
      <c r="D24" s="3"/>
      <c r="E24" s="9">
        <f>89.08*3</f>
        <v>267.24</v>
      </c>
    </row>
    <row r="25" spans="1:7" x14ac:dyDescent="0.25">
      <c r="A25" s="8" t="s">
        <v>26</v>
      </c>
      <c r="B25" s="10" t="s">
        <v>72</v>
      </c>
      <c r="C25" s="3" t="s">
        <v>27</v>
      </c>
      <c r="D25" s="3"/>
      <c r="E25" s="9">
        <v>0</v>
      </c>
    </row>
    <row r="26" spans="1:7" x14ac:dyDescent="0.25">
      <c r="A26" s="29" t="s">
        <v>73</v>
      </c>
      <c r="B26" s="63" t="s">
        <v>75</v>
      </c>
      <c r="C26" s="23" t="s">
        <v>76</v>
      </c>
      <c r="D26" s="3">
        <v>3</v>
      </c>
      <c r="E26" s="24">
        <f>D26*206.95</f>
        <v>620.84999999999991</v>
      </c>
    </row>
    <row r="27" spans="1:7" x14ac:dyDescent="0.25">
      <c r="A27" s="29" t="s">
        <v>74</v>
      </c>
      <c r="B27" s="36" t="s">
        <v>75</v>
      </c>
      <c r="C27" s="23" t="s">
        <v>76</v>
      </c>
      <c r="D27" s="64">
        <v>9</v>
      </c>
      <c r="E27" s="24">
        <f>D27*206.95</f>
        <v>1862.55</v>
      </c>
    </row>
    <row r="28" spans="1:7" s="15" customFormat="1" x14ac:dyDescent="0.25">
      <c r="A28" s="11" t="s">
        <v>25</v>
      </c>
      <c r="B28" s="12"/>
      <c r="C28" s="13"/>
      <c r="D28" s="13"/>
      <c r="E28" s="14">
        <f>SUM(E22:E27)</f>
        <v>11867.630999999998</v>
      </c>
    </row>
    <row r="30" spans="1:7" ht="42" customHeight="1" x14ac:dyDescent="0.25">
      <c r="A30" s="56" t="s">
        <v>99</v>
      </c>
      <c r="B30" s="56"/>
      <c r="C30" s="56"/>
      <c r="D30" s="56"/>
      <c r="E30" s="56"/>
    </row>
    <row r="31" spans="1:7" ht="35.25" customHeight="1" x14ac:dyDescent="0.25">
      <c r="A31" s="49" t="s">
        <v>21</v>
      </c>
      <c r="B31" s="49"/>
      <c r="C31" s="49"/>
      <c r="D31" s="49"/>
      <c r="E31" s="49"/>
    </row>
    <row r="32" spans="1:7" ht="16.5" customHeight="1" x14ac:dyDescent="0.25">
      <c r="A32" s="49" t="s">
        <v>20</v>
      </c>
      <c r="B32" s="49"/>
      <c r="C32" s="49"/>
      <c r="D32" s="49"/>
      <c r="E32" s="49"/>
    </row>
    <row r="33" spans="1:5" ht="28.5" customHeight="1" x14ac:dyDescent="0.25">
      <c r="A33" s="49" t="s">
        <v>29</v>
      </c>
      <c r="B33" s="49"/>
      <c r="C33" s="49"/>
      <c r="D33" s="49"/>
      <c r="E33" s="49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7" t="s">
        <v>5</v>
      </c>
      <c r="B35" s="57"/>
      <c r="C35" s="57"/>
      <c r="D35" s="57"/>
      <c r="E35" s="57"/>
    </row>
    <row r="36" spans="1:5" x14ac:dyDescent="0.25">
      <c r="A36" s="49" t="s">
        <v>18</v>
      </c>
      <c r="B36" s="49"/>
      <c r="C36" s="49"/>
      <c r="D36" s="49"/>
      <c r="E36" s="49"/>
    </row>
    <row r="37" spans="1:5" ht="13.95" customHeight="1" x14ac:dyDescent="0.25">
      <c r="A37" s="58" t="s">
        <v>28</v>
      </c>
      <c r="B37" s="58"/>
      <c r="C37" s="58"/>
      <c r="D37" s="58"/>
      <c r="E37" s="6"/>
    </row>
    <row r="38" spans="1:5" x14ac:dyDescent="0.25">
      <c r="B38" s="55" t="s">
        <v>19</v>
      </c>
      <c r="C38" s="55"/>
      <c r="D38" s="55"/>
      <c r="E38" s="7" t="s">
        <v>6</v>
      </c>
    </row>
    <row r="39" spans="1:5" x14ac:dyDescent="0.25">
      <c r="A39" s="42"/>
      <c r="B39" s="42"/>
      <c r="C39" s="42"/>
      <c r="D39" s="42"/>
      <c r="E39" s="42"/>
    </row>
    <row r="40" spans="1:5" ht="13.95" customHeight="1" x14ac:dyDescent="0.25">
      <c r="A40" s="59" t="s">
        <v>39</v>
      </c>
      <c r="B40" s="59"/>
      <c r="C40" s="59"/>
      <c r="D40" s="59"/>
      <c r="E40" s="6"/>
    </row>
    <row r="41" spans="1:5" x14ac:dyDescent="0.25">
      <c r="B41" s="55" t="s">
        <v>19</v>
      </c>
      <c r="C41" s="55"/>
      <c r="D41" s="55"/>
      <c r="E41" s="7" t="s">
        <v>6</v>
      </c>
    </row>
    <row r="44" spans="1:5" x14ac:dyDescent="0.25">
      <c r="A44" s="17" t="s">
        <v>38</v>
      </c>
    </row>
    <row r="45" spans="1:5" x14ac:dyDescent="0.25">
      <c r="A45" s="15" t="s">
        <v>30</v>
      </c>
    </row>
    <row r="46" spans="1:5" x14ac:dyDescent="0.25">
      <c r="A46" s="2" t="s">
        <v>42</v>
      </c>
      <c r="B46" s="19">
        <f>'3кв'!B49</f>
        <v>2597.8850000000075</v>
      </c>
    </row>
    <row r="47" spans="1:5" ht="31.2" x14ac:dyDescent="0.3">
      <c r="A47" s="18" t="s">
        <v>69</v>
      </c>
      <c r="B47" s="20"/>
    </row>
    <row r="48" spans="1:5" x14ac:dyDescent="0.25">
      <c r="A48" s="2" t="s">
        <v>31</v>
      </c>
      <c r="B48" s="20">
        <v>12380.4</v>
      </c>
    </row>
    <row r="49" spans="1:2" ht="27.6" x14ac:dyDescent="0.25">
      <c r="A49" s="41" t="s">
        <v>33</v>
      </c>
      <c r="B49" s="21">
        <f>E28</f>
        <v>11867.630999999998</v>
      </c>
    </row>
    <row r="50" spans="1:2" x14ac:dyDescent="0.25">
      <c r="A50" s="16" t="s">
        <v>32</v>
      </c>
      <c r="B50" s="22">
        <f>B46+B48-B49</f>
        <v>3110.6540000000095</v>
      </c>
    </row>
  </sheetData>
  <mergeCells count="29">
    <mergeCell ref="A35:E35"/>
    <mergeCell ref="A36:E36"/>
    <mergeCell ref="A37:D37"/>
    <mergeCell ref="B38:D38"/>
    <mergeCell ref="A40:D40"/>
    <mergeCell ref="B41:D41"/>
    <mergeCell ref="A20:E20"/>
    <mergeCell ref="A30:E30"/>
    <mergeCell ref="A31:E31"/>
    <mergeCell ref="A32:E32"/>
    <mergeCell ref="A33:E33"/>
    <mergeCell ref="A34:E34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topLeftCell="A16" zoomScaleNormal="100" zoomScaleSheetLayoutView="100" workbookViewId="0">
      <selection activeCell="B16" sqref="B16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5" t="s">
        <v>77</v>
      </c>
      <c r="B1" s="65"/>
      <c r="C1" s="65"/>
      <c r="D1" s="66"/>
    </row>
    <row r="2" spans="1:5" ht="15.6" x14ac:dyDescent="0.3">
      <c r="A2" s="67" t="s">
        <v>78</v>
      </c>
      <c r="B2" s="67"/>
      <c r="C2" s="67"/>
      <c r="D2" s="1"/>
    </row>
    <row r="3" spans="1:5" ht="15.6" x14ac:dyDescent="0.3">
      <c r="A3" s="67" t="s">
        <v>79</v>
      </c>
      <c r="B3" s="67"/>
      <c r="C3" s="67"/>
      <c r="D3" s="1"/>
    </row>
    <row r="4" spans="1:5" ht="15.6" x14ac:dyDescent="0.3">
      <c r="A4" s="65" t="s">
        <v>96</v>
      </c>
      <c r="B4" s="65"/>
      <c r="C4" s="65"/>
      <c r="D4" s="66"/>
    </row>
    <row r="5" spans="1:5" ht="15.6" x14ac:dyDescent="0.3">
      <c r="A5" s="68"/>
      <c r="B5" s="68"/>
      <c r="C5" s="68"/>
      <c r="D5" s="1"/>
    </row>
    <row r="6" spans="1:5" ht="15.6" x14ac:dyDescent="0.3">
      <c r="A6" s="1"/>
      <c r="B6" s="69" t="s">
        <v>80</v>
      </c>
      <c r="C6" s="70">
        <f>'1кв'!B47</f>
        <v>-1878.48</v>
      </c>
      <c r="D6" s="71"/>
    </row>
    <row r="7" spans="1:5" ht="15.6" x14ac:dyDescent="0.3">
      <c r="A7" s="1"/>
      <c r="B7" s="69" t="s">
        <v>97</v>
      </c>
      <c r="C7" s="70"/>
      <c r="D7" s="71"/>
    </row>
    <row r="8" spans="1:5" ht="15.6" x14ac:dyDescent="0.3">
      <c r="A8" s="72" t="s">
        <v>81</v>
      </c>
      <c r="B8" s="69" t="s">
        <v>82</v>
      </c>
      <c r="C8" s="73">
        <f>'1кв'!B49+'2кв'!B47+'3кв'!B47+'4кв'!B48</f>
        <v>45340.5</v>
      </c>
      <c r="D8" s="74"/>
    </row>
    <row r="9" spans="1:5" ht="15.6" x14ac:dyDescent="0.3">
      <c r="A9" s="30"/>
      <c r="B9" s="69" t="s">
        <v>83</v>
      </c>
      <c r="C9" s="75">
        <f>SUM(C8:C8)</f>
        <v>45340.5</v>
      </c>
      <c r="D9" s="71"/>
    </row>
    <row r="10" spans="1:5" ht="15.6" x14ac:dyDescent="0.3">
      <c r="A10" s="1"/>
      <c r="B10" s="76"/>
      <c r="C10" s="76"/>
      <c r="D10" s="77"/>
    </row>
    <row r="11" spans="1:5" ht="15.6" x14ac:dyDescent="0.3">
      <c r="A11" s="1" t="s">
        <v>84</v>
      </c>
      <c r="B11" s="78" t="s">
        <v>85</v>
      </c>
      <c r="C11" s="79">
        <f>'1кв'!E22+'2кв'!E22+'3кв'!E22+'4кв'!E22</f>
        <v>24747.269999999997</v>
      </c>
      <c r="D11" s="77"/>
    </row>
    <row r="12" spans="1:5" ht="15.6" x14ac:dyDescent="0.3">
      <c r="A12" s="1"/>
      <c r="B12" s="8" t="s">
        <v>44</v>
      </c>
      <c r="C12" s="79">
        <f>'1кв'!E23+'2кв'!E23+'3кв'!E23+'4кв'!E23</f>
        <v>10850.106</v>
      </c>
      <c r="D12" s="77"/>
      <c r="E12" s="80"/>
    </row>
    <row r="13" spans="1:5" ht="27.6" x14ac:dyDescent="0.3">
      <c r="B13" s="8" t="s">
        <v>86</v>
      </c>
      <c r="C13" s="79">
        <f>'1кв'!E24+'2кв'!E24+'3кв'!E24+'4кв'!E24</f>
        <v>888.36</v>
      </c>
      <c r="D13" s="77"/>
    </row>
    <row r="14" spans="1:5" ht="15.6" x14ac:dyDescent="0.3">
      <c r="A14" s="1"/>
      <c r="B14" s="8" t="s">
        <v>26</v>
      </c>
      <c r="C14" s="79">
        <f>'1кв'!E25+'2кв'!E25+'3кв'!E25+'4кв'!E25</f>
        <v>160.20999999999998</v>
      </c>
      <c r="D14" s="77"/>
    </row>
    <row r="15" spans="1:5" ht="15.6" x14ac:dyDescent="0.3">
      <c r="A15" s="1"/>
      <c r="B15" s="81" t="s">
        <v>98</v>
      </c>
      <c r="C15" s="82">
        <f>6.2*197.1+12*206.95</f>
        <v>3705.4199999999996</v>
      </c>
      <c r="D15" s="77"/>
    </row>
    <row r="16" spans="1:5" ht="15.6" x14ac:dyDescent="0.3">
      <c r="A16" s="1"/>
      <c r="B16" s="83" t="s">
        <v>87</v>
      </c>
      <c r="C16" s="82">
        <f>SUM(C17:C17)</f>
        <v>0</v>
      </c>
      <c r="D16" s="77"/>
    </row>
    <row r="17" spans="1:5" ht="15.6" x14ac:dyDescent="0.3">
      <c r="A17" s="1"/>
      <c r="B17" s="8"/>
      <c r="C17" s="82"/>
      <c r="D17" s="77"/>
    </row>
    <row r="18" spans="1:5" ht="15.6" x14ac:dyDescent="0.3">
      <c r="A18" s="1"/>
      <c r="B18" s="84" t="s">
        <v>88</v>
      </c>
      <c r="C18" s="85">
        <f>SUM(C11:C16)</f>
        <v>40351.365999999995</v>
      </c>
      <c r="D18" s="77"/>
      <c r="E18" s="80"/>
    </row>
    <row r="19" spans="1:5" ht="15.6" x14ac:dyDescent="0.3">
      <c r="A19" s="1"/>
      <c r="B19" s="86" t="s">
        <v>89</v>
      </c>
      <c r="C19" s="85">
        <f>C6+C9-C18</f>
        <v>3110.6540000000023</v>
      </c>
      <c r="D19" s="77"/>
    </row>
    <row r="20" spans="1:5" ht="15.6" x14ac:dyDescent="0.3">
      <c r="A20" s="1"/>
      <c r="B20" s="72"/>
      <c r="C20" s="72"/>
      <c r="D20" s="77"/>
    </row>
    <row r="21" spans="1:5" ht="15.6" x14ac:dyDescent="0.3">
      <c r="A21" s="1"/>
      <c r="B21" s="72"/>
      <c r="C21" s="72"/>
      <c r="D21" s="77"/>
    </row>
    <row r="22" spans="1:5" ht="15.6" x14ac:dyDescent="0.3">
      <c r="A22" s="1"/>
      <c r="B22" s="72"/>
      <c r="C22" s="72"/>
      <c r="D22" s="77"/>
    </row>
    <row r="23" spans="1:5" ht="15.6" x14ac:dyDescent="0.3">
      <c r="A23" s="72" t="s">
        <v>90</v>
      </c>
      <c r="C23" s="72"/>
      <c r="D23" s="77"/>
    </row>
    <row r="24" spans="1:5" ht="15.6" x14ac:dyDescent="0.3">
      <c r="A24" s="1"/>
      <c r="B24" s="72"/>
      <c r="C24" s="72"/>
      <c r="D24" s="77"/>
    </row>
    <row r="25" spans="1:5" ht="15.6" x14ac:dyDescent="0.3">
      <c r="A25" s="1"/>
      <c r="B25" s="72"/>
      <c r="C25" s="72"/>
      <c r="D25" s="77"/>
    </row>
    <row r="26" spans="1:5" ht="15.6" x14ac:dyDescent="0.3">
      <c r="A26" s="1" t="s">
        <v>91</v>
      </c>
      <c r="B26" s="72" t="s">
        <v>92</v>
      </c>
      <c r="C26" s="72"/>
      <c r="D26" s="77"/>
    </row>
    <row r="27" spans="1:5" ht="15.6" x14ac:dyDescent="0.3">
      <c r="A27" s="1"/>
      <c r="B27" s="72" t="s">
        <v>93</v>
      </c>
      <c r="C27" s="72"/>
      <c r="D27" s="77"/>
    </row>
    <row r="28" spans="1:5" ht="15.6" x14ac:dyDescent="0.3">
      <c r="A28" s="1"/>
      <c r="B28" s="72" t="s">
        <v>94</v>
      </c>
      <c r="C28" s="72"/>
      <c r="D28" s="77"/>
    </row>
    <row r="29" spans="1:5" ht="15.6" x14ac:dyDescent="0.3">
      <c r="A29" s="1"/>
      <c r="B29" s="72"/>
      <c r="C29" s="72"/>
      <c r="D29" s="77"/>
    </row>
    <row r="30" spans="1:5" ht="15.6" x14ac:dyDescent="0.3">
      <c r="A30" s="1"/>
      <c r="B30" s="72"/>
      <c r="C30" s="72"/>
      <c r="D30" s="77"/>
    </row>
    <row r="31" spans="1:5" ht="15.6" x14ac:dyDescent="0.3">
      <c r="A31" s="68" t="s">
        <v>95</v>
      </c>
      <c r="B31" s="68"/>
      <c r="C31" s="68"/>
      <c r="D31" s="77"/>
    </row>
    <row r="32" spans="1:5" ht="15.6" x14ac:dyDescent="0.3">
      <c r="A32" s="1"/>
      <c r="B32" s="72"/>
      <c r="C32" s="72"/>
      <c r="D32" s="77"/>
    </row>
    <row r="33" spans="1:4" ht="15.6" x14ac:dyDescent="0.3">
      <c r="A33" s="1"/>
      <c r="B33" s="72"/>
      <c r="C33" s="72"/>
      <c r="D33" s="77"/>
    </row>
    <row r="34" spans="1:4" ht="15.6" x14ac:dyDescent="0.3">
      <c r="A34" s="1"/>
      <c r="B34" s="72"/>
      <c r="C34" s="72"/>
      <c r="D34" s="77"/>
    </row>
    <row r="35" spans="1:4" ht="15.6" x14ac:dyDescent="0.3">
      <c r="A35" s="1"/>
      <c r="B35" s="72"/>
      <c r="C35" s="72"/>
      <c r="D35" s="77"/>
    </row>
  </sheetData>
  <mergeCells count="7">
    <mergeCell ref="A31:C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2021-03-04T13:12:09Z</dcterms:modified>
</cp:coreProperties>
</file>