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8" windowWidth="14808" windowHeight="7956" activeTab="4"/>
  </bookViews>
  <sheets>
    <sheet name="1кв" sheetId="13" r:id="rId1"/>
    <sheet name="2кв" sheetId="14" r:id="rId2"/>
    <sheet name="3кв" sheetId="15" r:id="rId3"/>
    <sheet name="4кв" sheetId="16" r:id="rId4"/>
    <sheet name="отчет" sheetId="17" r:id="rId5"/>
  </sheets>
  <definedNames>
    <definedName name="_xlnm.Print_Area" localSheetId="0">'1кв'!$A$1:$E$55</definedName>
    <definedName name="_xlnm.Print_Area" localSheetId="1">'2кв'!$A$1:$E$55</definedName>
    <definedName name="_xlnm.Print_Area" localSheetId="2">'3кв'!$A$1:$E$58</definedName>
    <definedName name="_xlnm.Print_Area" localSheetId="3">'4кв'!$A$1:$E$56</definedName>
    <definedName name="_xlnm.Print_Area" localSheetId="4">отчет!$A$1:$C$44</definedName>
  </definedNames>
  <calcPr calcId="145621"/>
</workbook>
</file>

<file path=xl/calcChain.xml><?xml version="1.0" encoding="utf-8"?>
<calcChain xmlns="http://schemas.openxmlformats.org/spreadsheetml/2006/main">
  <c r="E30" i="16" l="1"/>
  <c r="C28" i="17"/>
  <c r="C29" i="17"/>
  <c r="C23" i="17"/>
  <c r="C24" i="17"/>
  <c r="C25" i="17"/>
  <c r="C26" i="17"/>
  <c r="C27" i="17"/>
  <c r="C22" i="17"/>
  <c r="C21" i="17"/>
  <c r="C20" i="17"/>
  <c r="C19" i="17"/>
  <c r="C14" i="17"/>
  <c r="C15" i="17"/>
  <c r="C16" i="17"/>
  <c r="C13" i="17"/>
  <c r="C6" i="17"/>
  <c r="B49" i="16"/>
  <c r="E33" i="15"/>
  <c r="E34" i="15"/>
  <c r="B54" i="16"/>
  <c r="B53" i="16"/>
  <c r="E32" i="16"/>
  <c r="E31" i="16"/>
  <c r="E25" i="16"/>
  <c r="E23" i="16"/>
  <c r="E22" i="16"/>
  <c r="C17" i="17" l="1"/>
  <c r="C32" i="17"/>
  <c r="E33" i="16"/>
  <c r="B55" i="16" s="1"/>
  <c r="B56" i="16" s="1"/>
  <c r="B51" i="15"/>
  <c r="B56" i="15"/>
  <c r="B55" i="15"/>
  <c r="E25" i="15"/>
  <c r="E23" i="15"/>
  <c r="E22" i="15"/>
  <c r="E35" i="15" s="1"/>
  <c r="C33" i="17" l="1"/>
  <c r="B57" i="15"/>
  <c r="B58" i="15" s="1"/>
  <c r="B55" i="14"/>
  <c r="B53" i="14"/>
  <c r="B52" i="14"/>
  <c r="B48" i="14"/>
  <c r="E32" i="14"/>
  <c r="E31" i="14"/>
  <c r="E23" i="14"/>
  <c r="E25" i="14"/>
  <c r="D22" i="14"/>
  <c r="E22" i="14" s="1"/>
  <c r="B54" i="14" l="1"/>
  <c r="B55" i="13"/>
  <c r="B53" i="13"/>
  <c r="B52" i="13"/>
  <c r="E30" i="13"/>
  <c r="D22" i="13" l="1"/>
  <c r="E31" i="13" l="1"/>
  <c r="E24" i="13"/>
  <c r="E22" i="13"/>
  <c r="E32" i="13" l="1"/>
  <c r="B54" i="13" s="1"/>
</calcChain>
</file>

<file path=xl/sharedStrings.xml><?xml version="1.0" encoding="utf-8"?>
<sst xmlns="http://schemas.openxmlformats.org/spreadsheetml/2006/main" count="343" uniqueCount="127">
  <si>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</si>
  <si>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</si>
  <si>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</si>
  <si>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</si>
  <si>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</si>
  <si>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</si>
  <si>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</si>
  <si>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</si>
  <si>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</si>
  <si>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</si>
  <si>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</si>
  <si>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</si>
  <si>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</si>
  <si>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</si>
  <si>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</si>
  <si>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</si>
  <si>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</si>
  <si>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</si>
  <si>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</si>
  <si>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</si>
  <si>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</si>
  <si>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</si>
  <si>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</si>
  <si>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</si>
  <si>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</si>
  <si>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</si>
  <si>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Правды, д. 4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</si>
  <si>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№6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</si>
  <si>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Правды</t>
    </r>
  </si>
  <si>
    <t>Стоимость материалов</t>
  </si>
  <si>
    <t>1 квартал</t>
  </si>
  <si>
    <t>руб.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</si>
  <si>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</si>
  <si>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</si>
  <si>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</si>
  <si>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</si>
  <si>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март</t>
  </si>
  <si>
    <t>ОДН по ХВС</t>
  </si>
  <si>
    <t>ОДН по электроэнергии</t>
  </si>
  <si>
    <t>Sкв.=2770,7 м2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</si>
  <si>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№57,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№5 от 06.03.2015 г.</t>
    </r>
  </si>
  <si>
    <t>в т.ч. Оплачено</t>
  </si>
  <si>
    <t>Расходы по содержанию и тек. Ремонту</t>
  </si>
  <si>
    <t xml:space="preserve">Расходы по управлению МКД </t>
  </si>
  <si>
    <t>ОДН по ГВС</t>
  </si>
  <si>
    <t>Остаток на начало квартала</t>
  </si>
  <si>
    <t>определена приложением № 9 к договору</t>
  </si>
  <si>
    <t>ОДН по водоотведению</t>
  </si>
  <si>
    <t>февраль</t>
  </si>
  <si>
    <r>
      <t xml:space="preserve">Заказчик - </t>
    </r>
    <r>
      <rPr>
        <b/>
        <sz val="10"/>
        <color theme="1"/>
        <rFont val="Times New Roman"/>
        <family val="1"/>
        <charset val="204"/>
      </rPr>
      <t>Собственники МКД, в лице председателя совета дома Державин И.В.</t>
    </r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</si>
  <si>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 xml:space="preserve"> Державина Игоря Васильевича</t>
    </r>
  </si>
  <si>
    <t>ч/ч</t>
  </si>
  <si>
    <t>интернет ТТК</t>
  </si>
  <si>
    <t xml:space="preserve">Услуги по содержанию многоквартирного дома </t>
  </si>
  <si>
    <t>за 1 квартал 2020г.</t>
  </si>
  <si>
    <t>"31" 03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</si>
  <si>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</si>
  <si>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</si>
  <si>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>Прочистка водосточной канавы</t>
  </si>
  <si>
    <t>Завоз песка в песочницу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</si>
  <si>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сто пятьдесят три тысячи шестьсот девять рублей 41 копейка</t>
    </r>
  </si>
  <si>
    <t>Предъявлено населению 169580,09</t>
  </si>
  <si>
    <t>интернет Ростелеком</t>
  </si>
  <si>
    <t>интернет Квант-телеком</t>
  </si>
  <si>
    <t>за 2 квартал 2020 года</t>
  </si>
  <si>
    <t>"30" 06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</si>
  <si>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</si>
  <si>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</si>
  <si>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Дезинсекция, дератизация</t>
  </si>
  <si>
    <t>монтаж деревянного помоста через водосток</t>
  </si>
  <si>
    <t>апрель</t>
  </si>
  <si>
    <t>ч/час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</si>
  <si>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сто пятьдесятпять тысяч шестьсот два рубля 43 копейки</t>
    </r>
  </si>
  <si>
    <t>Предъявлено населению 169707,5</t>
  </si>
  <si>
    <t>за 3 квартал 2020 года</t>
  </si>
  <si>
    <t>"30" 09 2020 г.</t>
  </si>
  <si>
    <t>3 квартал</t>
  </si>
  <si>
    <t>Поверка ОПУ ТЭ</t>
  </si>
  <si>
    <t>Ремонт МАФ</t>
  </si>
  <si>
    <t>прочистка венканалов (кв.50)</t>
  </si>
  <si>
    <t>июль</t>
  </si>
  <si>
    <t>сентябрь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</si>
  <si>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сто восемьдесят пять тысяч девятьсот семьдесят три рубля 61 копейка</t>
    </r>
  </si>
  <si>
    <t>Предъявлено населению 176958,87</t>
  </si>
  <si>
    <t>Ремонт швов (смета) 20п/м</t>
  </si>
  <si>
    <t>за 4 квартал 2020 года</t>
  </si>
  <si>
    <t>"31" 12 2020 г.</t>
  </si>
  <si>
    <t>4 квартал</t>
  </si>
  <si>
    <t>Ремонт чистилок для обуви</t>
  </si>
  <si>
    <t>ноябрь</t>
  </si>
  <si>
    <t>декабрь</t>
  </si>
  <si>
    <t>Предъявлено населению 176978,31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</si>
  <si>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</si>
  <si>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</si>
  <si>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</si>
  <si>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</si>
  <si>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</si>
  <si>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 xml:space="preserve"> в том числе начислено:</t>
  </si>
  <si>
    <t>Оплачено в текущем периоде по квитанциям</t>
  </si>
  <si>
    <t>Интернет ТТК за размещение оборудования в МОП</t>
  </si>
  <si>
    <t>Интернет Ростелеком за размещение оборудования в МОП</t>
  </si>
  <si>
    <t>Интернет Квант-телеком за размещение оборудования в МОП</t>
  </si>
  <si>
    <t>Расходы:</t>
  </si>
  <si>
    <t>Дератизация, дезинсекция</t>
  </si>
  <si>
    <t xml:space="preserve">холодная вода на СОИ  </t>
  </si>
  <si>
    <t xml:space="preserve">горячая вода на СОИ  </t>
  </si>
  <si>
    <t xml:space="preserve">электроэнергия на СОИ  </t>
  </si>
  <si>
    <t xml:space="preserve">водоотведение на СОИ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</si>
  <si>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</si>
  <si>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</si>
  <si>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</si>
  <si>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</si>
  <si>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</si>
  <si>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</si>
  <si>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20210 год.</t>
  </si>
  <si>
    <t>Предложение по структуре тарифа на 2021 год.</t>
  </si>
  <si>
    <t>Председатель совета дома_____________________________________________</t>
  </si>
  <si>
    <t>по ж.д. ул.Правды,4</t>
  </si>
  <si>
    <t>Начислено всего 693224,77</t>
  </si>
  <si>
    <t>холодная вода на СОИ  - 4962,06</t>
  </si>
  <si>
    <t>горячая вода на СОИ  - 31300,62</t>
  </si>
  <si>
    <t>электроэнергия на СОИ -20341,8</t>
  </si>
  <si>
    <t>водоотведение на СОИ - 16098,8</t>
  </si>
  <si>
    <t>Непредвиденные работы 22,5 ч/ч</t>
  </si>
  <si>
    <t>Итого доходов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</si>
  <si>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сто шестьдесят одна тысяча сто сорок три рубля 97 копеек</t>
    </r>
  </si>
  <si>
    <t>Монтаж информ.стендов с планами благоустройства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</si>
</sst>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4" fillId="0" borderId="4" xfId="0" applyFont="1" applyBorder="1" applyAlignment="1">
      <alignment horizontal="center" vertical="center" wrapText="1"/>
    </xf>
    <xf numFmtId="43" fontId="8" fillId="0" borderId="0" xfId="0" applyNumberFormat="1" applyFont="1"/>
    <xf numFmtId="43" fontId="8" fillId="0" borderId="0" xfId="1" applyFont="1"/>
    <xf numFmtId="43" fontId="4" fillId="0" borderId="0" xfId="1" applyFont="1"/>
    <xf numFmtId="0" fontId="13" fillId="0" borderId="0" xfId="0" applyFont="1"/>
    <xf numFmtId="0" fontId="12" fillId="0" borderId="5" xfId="0" applyFont="1" applyBorder="1" applyAlignment="1">
      <alignment horizontal="center"/>
    </xf>
    <xf numFmtId="0" fontId="3" fillId="0" borderId="0" xfId="0" applyFont="1" applyAlignment="1">
      <alignment wrapText="1"/>
    </xf>
    <xf numFmtId="43" fontId="4" fillId="0" borderId="4" xfId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8" fillId="0" borderId="0" xfId="0" applyFont="1" applyAlignment="1">
      <alignment horizontal="center" wrapText="1"/>
    </xf>
    <xf numFmtId="0" fontId="12" fillId="3" borderId="5" xfId="0" applyFont="1" applyFill="1" applyBorder="1" applyAlignment="1">
      <alignment wrapText="1"/>
    </xf>
    <xf numFmtId="164" fontId="4" fillId="0" borderId="1" xfId="1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0" fontId="3" fillId="0" borderId="1" xfId="0" applyFont="1" applyBorder="1" applyAlignment="1"/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49" fontId="3" fillId="0" borderId="1" xfId="0" applyNumberFormat="1" applyFont="1" applyBorder="1" applyAlignment="1"/>
    <xf numFmtId="0" fontId="3" fillId="0" borderId="1" xfId="0" applyFont="1" applyBorder="1" applyAlignment="1">
      <alignment wrapText="1"/>
    </xf>
    <xf numFmtId="0" fontId="0" fillId="0" borderId="1" xfId="0" applyBorder="1"/>
    <xf numFmtId="165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0" fontId="4" fillId="0" borderId="7" xfId="0" applyFont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  <xf numFmtId="0" fontId="3" fillId="0" borderId="0" xfId="0" applyFont="1" applyAlignment="1"/>
    <xf numFmtId="0" fontId="12" fillId="0" borderId="8" xfId="0" applyFont="1" applyBorder="1" applyAlignment="1">
      <alignment wrapText="1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28" zoomScaleNormal="100" zoomScaleSheetLayoutView="100" workbookViewId="0">
      <selection activeCell="B64" sqref="B64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4" style="2" customWidth="1"/>
    <col min="4" max="4" width="16.109375" style="2" customWidth="1"/>
    <col min="5" max="5" width="14.109375" style="2" customWidth="1"/>
    <col min="6" max="7" width="9.109375" style="2"/>
    <col min="8" max="8" width="16.109375" style="2" customWidth="1"/>
    <col min="9" max="16384" width="9.109375" style="2"/>
  </cols>
  <sheetData>
    <row r="1" spans="1:5" ht="15.6" x14ac:dyDescent="0.25">
      <c r="A1" s="54" t="s">
        <v>11</v>
      </c>
      <c r="B1" s="54"/>
      <c r="C1" s="54"/>
      <c r="D1" s="54"/>
      <c r="E1" s="54"/>
    </row>
    <row r="2" spans="1:5" ht="32.25" customHeight="1" x14ac:dyDescent="0.3">
      <c r="A2" s="55" t="s">
        <v>12</v>
      </c>
      <c r="B2" s="56"/>
      <c r="C2" s="56"/>
      <c r="D2" s="56"/>
      <c r="E2" s="56"/>
    </row>
    <row r="3" spans="1:5" ht="15.6" x14ac:dyDescent="0.3">
      <c r="A3" s="55" t="s">
        <v>54</v>
      </c>
      <c r="B3" s="55"/>
      <c r="C3" s="55"/>
      <c r="D3" s="55"/>
      <c r="E3" s="55"/>
    </row>
    <row r="4" spans="1:5" s="1" customFormat="1" ht="15.6" x14ac:dyDescent="0.3">
      <c r="A4" s="5" t="s">
        <v>13</v>
      </c>
      <c r="B4" s="31"/>
      <c r="C4" s="31"/>
      <c r="D4" s="57" t="s">
        <v>55</v>
      </c>
      <c r="E4" s="57"/>
    </row>
    <row r="5" spans="1:5" x14ac:dyDescent="0.25">
      <c r="A5" s="29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58" t="s">
        <v>26</v>
      </c>
      <c r="B7" s="58"/>
      <c r="C7" s="58"/>
      <c r="D7" s="58"/>
      <c r="E7" s="58"/>
    </row>
    <row r="8" spans="1:5" x14ac:dyDescent="0.25">
      <c r="A8" s="50" t="s">
        <v>1</v>
      </c>
      <c r="B8" s="50"/>
      <c r="C8" s="50"/>
      <c r="D8" s="50"/>
      <c r="E8" s="50"/>
    </row>
    <row r="9" spans="1:5" ht="12" customHeight="1" x14ac:dyDescent="0.25">
      <c r="A9" s="45" t="s">
        <v>50</v>
      </c>
      <c r="B9" s="45"/>
      <c r="C9" s="45"/>
      <c r="D9" s="45"/>
      <c r="E9" s="45"/>
    </row>
    <row r="10" spans="1:5" ht="27" customHeight="1" x14ac:dyDescent="0.25">
      <c r="A10" s="59" t="s">
        <v>14</v>
      </c>
      <c r="B10" s="60"/>
      <c r="C10" s="60"/>
      <c r="D10" s="60"/>
      <c r="E10" s="60"/>
    </row>
    <row r="11" spans="1:5" ht="32.25" customHeight="1" x14ac:dyDescent="0.25">
      <c r="A11" s="45" t="s">
        <v>40</v>
      </c>
      <c r="B11" s="45"/>
      <c r="C11" s="45"/>
      <c r="D11" s="45"/>
      <c r="E11" s="45"/>
    </row>
    <row r="12" spans="1:5" ht="18" customHeight="1" x14ac:dyDescent="0.25">
      <c r="A12" s="50" t="s">
        <v>15</v>
      </c>
      <c r="B12" s="51"/>
      <c r="C12" s="51"/>
      <c r="D12" s="51"/>
      <c r="E12" s="51"/>
    </row>
    <row r="13" spans="1:5" ht="17.25" customHeight="1" x14ac:dyDescent="0.25">
      <c r="A13" s="45" t="s">
        <v>22</v>
      </c>
      <c r="B13" s="45"/>
      <c r="C13" s="45"/>
      <c r="D13" s="45"/>
      <c r="E13" s="45"/>
    </row>
    <row r="14" spans="1:5" ht="17.25" customHeight="1" x14ac:dyDescent="0.25">
      <c r="A14" s="50" t="s">
        <v>2</v>
      </c>
      <c r="B14" s="51"/>
      <c r="C14" s="51"/>
      <c r="D14" s="51"/>
      <c r="E14" s="51"/>
    </row>
    <row r="15" spans="1:5" ht="18.75" customHeight="1" x14ac:dyDescent="0.25">
      <c r="A15" s="45" t="s">
        <v>23</v>
      </c>
      <c r="B15" s="45"/>
      <c r="C15" s="45"/>
      <c r="D15" s="45"/>
      <c r="E15" s="45"/>
    </row>
    <row r="16" spans="1:5" x14ac:dyDescent="0.25">
      <c r="A16" s="50" t="s">
        <v>16</v>
      </c>
      <c r="B16" s="51"/>
      <c r="C16" s="51"/>
      <c r="D16" s="51"/>
      <c r="E16" s="51"/>
    </row>
    <row r="17" spans="1:7" ht="30.6" customHeight="1" x14ac:dyDescent="0.25">
      <c r="A17" s="45" t="s">
        <v>17</v>
      </c>
      <c r="B17" s="45"/>
      <c r="C17" s="45"/>
      <c r="D17" s="45"/>
      <c r="E17" s="45"/>
    </row>
    <row r="18" spans="1:7" ht="61.5" customHeight="1" x14ac:dyDescent="0.25">
      <c r="A18" s="45" t="s">
        <v>27</v>
      </c>
      <c r="B18" s="45"/>
      <c r="C18" s="45"/>
      <c r="D18" s="45"/>
      <c r="E18" s="45"/>
    </row>
    <row r="19" spans="1:7" ht="38.25" customHeight="1" x14ac:dyDescent="0.25">
      <c r="A19" s="52" t="s">
        <v>28</v>
      </c>
      <c r="B19" s="52"/>
      <c r="C19" s="52"/>
      <c r="D19" s="52"/>
      <c r="E19" s="52"/>
    </row>
    <row r="20" spans="1:7" x14ac:dyDescent="0.25">
      <c r="A20" s="52"/>
      <c r="B20" s="52"/>
      <c r="C20" s="52"/>
      <c r="D20" s="52"/>
      <c r="E20" s="52"/>
      <c r="F20" s="2">
        <v>2770.7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4" t="s">
        <v>53</v>
      </c>
      <c r="B22" s="10" t="s">
        <v>46</v>
      </c>
      <c r="C22" s="3" t="s">
        <v>4</v>
      </c>
      <c r="D22" s="3">
        <f>11.5</f>
        <v>11.5</v>
      </c>
      <c r="E22" s="9">
        <f>D22*F20*G20</f>
        <v>95589.15</v>
      </c>
    </row>
    <row r="23" spans="1:7" ht="55.2" x14ac:dyDescent="0.25">
      <c r="A23" s="8" t="s">
        <v>56</v>
      </c>
      <c r="B23" s="35" t="s">
        <v>57</v>
      </c>
      <c r="C23" s="3" t="s">
        <v>4</v>
      </c>
      <c r="D23" s="3"/>
      <c r="E23" s="9">
        <v>346.56</v>
      </c>
    </row>
    <row r="24" spans="1:7" x14ac:dyDescent="0.25">
      <c r="A24" s="8" t="s">
        <v>43</v>
      </c>
      <c r="B24" s="10" t="s">
        <v>24</v>
      </c>
      <c r="C24" s="3" t="s">
        <v>4</v>
      </c>
      <c r="D24" s="3">
        <v>4.5999999999999996</v>
      </c>
      <c r="E24" s="9">
        <f>D24*F20*G20</f>
        <v>38235.659999999989</v>
      </c>
    </row>
    <row r="25" spans="1:7" x14ac:dyDescent="0.25">
      <c r="A25" s="8" t="s">
        <v>37</v>
      </c>
      <c r="B25" s="10" t="s">
        <v>30</v>
      </c>
      <c r="C25" s="3"/>
      <c r="D25" s="3"/>
      <c r="E25" s="9">
        <v>0</v>
      </c>
    </row>
    <row r="26" spans="1:7" x14ac:dyDescent="0.25">
      <c r="A26" s="8" t="s">
        <v>44</v>
      </c>
      <c r="B26" s="10" t="s">
        <v>30</v>
      </c>
      <c r="C26" s="3"/>
      <c r="D26" s="3"/>
      <c r="E26" s="9">
        <v>7717.68</v>
      </c>
    </row>
    <row r="27" spans="1:7" x14ac:dyDescent="0.25">
      <c r="A27" s="8" t="s">
        <v>38</v>
      </c>
      <c r="B27" s="10" t="s">
        <v>30</v>
      </c>
      <c r="C27" s="3"/>
      <c r="D27" s="3"/>
      <c r="E27" s="9">
        <v>4797.1000000000004</v>
      </c>
    </row>
    <row r="28" spans="1:7" x14ac:dyDescent="0.25">
      <c r="A28" s="8" t="s">
        <v>47</v>
      </c>
      <c r="B28" s="10" t="s">
        <v>30</v>
      </c>
      <c r="C28" s="3"/>
      <c r="D28" s="3"/>
      <c r="E28" s="9">
        <v>3914.22</v>
      </c>
    </row>
    <row r="29" spans="1:7" x14ac:dyDescent="0.25">
      <c r="A29" s="8" t="s">
        <v>29</v>
      </c>
      <c r="B29" s="10" t="s">
        <v>30</v>
      </c>
      <c r="C29" s="3" t="s">
        <v>31</v>
      </c>
      <c r="D29" s="3"/>
      <c r="E29" s="9">
        <v>446.74</v>
      </c>
    </row>
    <row r="30" spans="1:7" x14ac:dyDescent="0.25">
      <c r="A30" s="25" t="s">
        <v>58</v>
      </c>
      <c r="B30" s="26" t="s">
        <v>48</v>
      </c>
      <c r="C30" s="16" t="s">
        <v>51</v>
      </c>
      <c r="D30" s="27">
        <v>12</v>
      </c>
      <c r="E30" s="23">
        <f>D30*197.1</f>
        <v>2365.1999999999998</v>
      </c>
    </row>
    <row r="31" spans="1:7" x14ac:dyDescent="0.25">
      <c r="A31" s="25" t="s">
        <v>59</v>
      </c>
      <c r="B31" s="21" t="s">
        <v>36</v>
      </c>
      <c r="C31" s="16" t="s">
        <v>51</v>
      </c>
      <c r="D31" s="21">
        <v>1</v>
      </c>
      <c r="E31" s="23">
        <f>D31*197.1</f>
        <v>197.1</v>
      </c>
    </row>
    <row r="32" spans="1:7" s="15" customFormat="1" x14ac:dyDescent="0.25">
      <c r="A32" s="11" t="s">
        <v>25</v>
      </c>
      <c r="B32" s="12"/>
      <c r="C32" s="13"/>
      <c r="D32" s="13"/>
      <c r="E32" s="14">
        <f>SUM(E22:E31)</f>
        <v>153609.41</v>
      </c>
    </row>
    <row r="34" spans="1:8" ht="28.5" customHeight="1" x14ac:dyDescent="0.25">
      <c r="A34" s="53" t="s">
        <v>60</v>
      </c>
      <c r="B34" s="53"/>
      <c r="C34" s="53"/>
      <c r="D34" s="53"/>
      <c r="E34" s="53"/>
    </row>
    <row r="35" spans="1:8" ht="31.5" customHeight="1" x14ac:dyDescent="0.25">
      <c r="A35" s="45" t="s">
        <v>21</v>
      </c>
      <c r="B35" s="45"/>
      <c r="C35" s="45"/>
      <c r="D35" s="45"/>
      <c r="E35" s="45"/>
    </row>
    <row r="36" spans="1:8" x14ac:dyDescent="0.25">
      <c r="A36" s="45" t="s">
        <v>20</v>
      </c>
      <c r="B36" s="45"/>
      <c r="C36" s="45"/>
      <c r="D36" s="45"/>
      <c r="E36" s="45"/>
      <c r="F36" s="15"/>
      <c r="G36" s="15"/>
      <c r="H36" s="17"/>
    </row>
    <row r="37" spans="1:8" ht="30.75" customHeight="1" x14ac:dyDescent="0.25">
      <c r="A37" s="45" t="s">
        <v>33</v>
      </c>
      <c r="B37" s="45"/>
      <c r="C37" s="45"/>
      <c r="D37" s="45"/>
      <c r="E37" s="45"/>
    </row>
    <row r="38" spans="1:8" x14ac:dyDescent="0.25">
      <c r="A38" s="49" t="s">
        <v>5</v>
      </c>
      <c r="B38" s="49"/>
      <c r="C38" s="49"/>
      <c r="D38" s="49"/>
      <c r="E38" s="49"/>
    </row>
    <row r="39" spans="1:8" x14ac:dyDescent="0.25">
      <c r="A39" s="45" t="s">
        <v>18</v>
      </c>
      <c r="B39" s="45"/>
      <c r="C39" s="45"/>
      <c r="D39" s="45"/>
      <c r="E39" s="45"/>
    </row>
    <row r="40" spans="1:8" x14ac:dyDescent="0.25">
      <c r="A40" s="46" t="s">
        <v>32</v>
      </c>
      <c r="B40" s="46"/>
      <c r="C40" s="46"/>
      <c r="D40" s="46"/>
      <c r="E40" s="6"/>
    </row>
    <row r="41" spans="1:8" x14ac:dyDescent="0.25">
      <c r="B41" s="47" t="s">
        <v>19</v>
      </c>
      <c r="C41" s="47"/>
      <c r="D41" s="47"/>
      <c r="E41" s="7" t="s">
        <v>6</v>
      </c>
    </row>
    <row r="42" spans="1:8" x14ac:dyDescent="0.25">
      <c r="A42" s="28"/>
      <c r="B42" s="28"/>
      <c r="C42" s="28"/>
      <c r="D42" s="28"/>
      <c r="E42" s="28"/>
    </row>
    <row r="43" spans="1:8" x14ac:dyDescent="0.25">
      <c r="A43" s="48" t="s">
        <v>49</v>
      </c>
      <c r="B43" s="48"/>
      <c r="C43" s="48"/>
      <c r="D43" s="48"/>
      <c r="E43" s="6"/>
    </row>
    <row r="44" spans="1:8" x14ac:dyDescent="0.25">
      <c r="B44" s="47" t="s">
        <v>19</v>
      </c>
      <c r="C44" s="47"/>
      <c r="D44" s="47"/>
      <c r="E44" s="7" t="s">
        <v>6</v>
      </c>
    </row>
    <row r="46" spans="1:8" x14ac:dyDescent="0.25">
      <c r="A46" s="2" t="s">
        <v>39</v>
      </c>
    </row>
    <row r="47" spans="1:8" x14ac:dyDescent="0.25">
      <c r="A47" s="15" t="s">
        <v>34</v>
      </c>
    </row>
    <row r="48" spans="1:8" x14ac:dyDescent="0.25">
      <c r="A48" s="2" t="s">
        <v>45</v>
      </c>
      <c r="B48" s="18">
        <v>46279.95</v>
      </c>
    </row>
    <row r="49" spans="1:2" ht="31.2" x14ac:dyDescent="0.3">
      <c r="A49" s="22" t="s">
        <v>61</v>
      </c>
      <c r="B49" s="19"/>
    </row>
    <row r="50" spans="1:2" x14ac:dyDescent="0.25">
      <c r="A50" s="2" t="s">
        <v>41</v>
      </c>
      <c r="B50" s="19">
        <v>173511.65</v>
      </c>
    </row>
    <row r="51" spans="1:2" x14ac:dyDescent="0.25">
      <c r="A51" s="2" t="s">
        <v>62</v>
      </c>
      <c r="B51" s="19">
        <v>1050</v>
      </c>
    </row>
    <row r="52" spans="1:2" x14ac:dyDescent="0.25">
      <c r="A52" s="2" t="s">
        <v>52</v>
      </c>
      <c r="B52" s="19">
        <f>2*300</f>
        <v>600</v>
      </c>
    </row>
    <row r="53" spans="1:2" x14ac:dyDescent="0.25">
      <c r="A53" s="2" t="s">
        <v>63</v>
      </c>
      <c r="B53" s="19">
        <f>200*8.5</f>
        <v>1700</v>
      </c>
    </row>
    <row r="54" spans="1:2" ht="27.6" x14ac:dyDescent="0.25">
      <c r="A54" s="30" t="s">
        <v>42</v>
      </c>
      <c r="B54" s="19">
        <f>E32</f>
        <v>153609.41</v>
      </c>
    </row>
    <row r="55" spans="1:2" x14ac:dyDescent="0.25">
      <c r="A55" s="20" t="s">
        <v>35</v>
      </c>
      <c r="B55" s="18">
        <f>B48+B50+B51+B52+B53-B54</f>
        <v>69532.189999999973</v>
      </c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8:E38"/>
    <mergeCell ref="A14:E14"/>
    <mergeCell ref="A15:E15"/>
    <mergeCell ref="A16:E16"/>
    <mergeCell ref="A17:E17"/>
    <mergeCell ref="A18:E18"/>
    <mergeCell ref="A19:E19"/>
    <mergeCell ref="A20:E20"/>
    <mergeCell ref="A34:E34"/>
    <mergeCell ref="A35:E35"/>
    <mergeCell ref="A36:E36"/>
    <mergeCell ref="A37:E37"/>
    <mergeCell ref="A39:E39"/>
    <mergeCell ref="A40:D40"/>
    <mergeCell ref="B41:D41"/>
    <mergeCell ref="A43:D43"/>
    <mergeCell ref="B44:D4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23" zoomScaleNormal="100" zoomScaleSheetLayoutView="100" workbookViewId="0">
      <selection activeCell="B56" sqref="B56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4" style="2" customWidth="1"/>
    <col min="4" max="4" width="16.109375" style="2" customWidth="1"/>
    <col min="5" max="5" width="14.109375" style="2" customWidth="1"/>
    <col min="6" max="7" width="9.109375" style="2"/>
    <col min="8" max="8" width="16.109375" style="2" customWidth="1"/>
    <col min="9" max="16384" width="9.109375" style="2"/>
  </cols>
  <sheetData>
    <row r="1" spans="1:5" ht="15.6" x14ac:dyDescent="0.25">
      <c r="A1" s="54" t="s">
        <v>11</v>
      </c>
      <c r="B1" s="54"/>
      <c r="C1" s="54"/>
      <c r="D1" s="54"/>
      <c r="E1" s="54"/>
    </row>
    <row r="2" spans="1:5" ht="32.25" customHeight="1" x14ac:dyDescent="0.3">
      <c r="A2" s="55" t="s">
        <v>12</v>
      </c>
      <c r="B2" s="56"/>
      <c r="C2" s="56"/>
      <c r="D2" s="56"/>
      <c r="E2" s="56"/>
    </row>
    <row r="3" spans="1:5" x14ac:dyDescent="0.25">
      <c r="A3" s="61" t="s">
        <v>64</v>
      </c>
      <c r="B3" s="61"/>
      <c r="C3" s="61"/>
      <c r="D3" s="61"/>
      <c r="E3" s="61"/>
    </row>
    <row r="4" spans="1:5" s="1" customFormat="1" ht="15.6" x14ac:dyDescent="0.3">
      <c r="A4" s="39" t="s">
        <v>13</v>
      </c>
      <c r="B4" s="4"/>
      <c r="C4" s="4"/>
      <c r="D4" s="4"/>
      <c r="E4" s="40" t="s">
        <v>65</v>
      </c>
    </row>
    <row r="5" spans="1:5" x14ac:dyDescent="0.25">
      <c r="A5" s="33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58" t="s">
        <v>26</v>
      </c>
      <c r="B7" s="58"/>
      <c r="C7" s="58"/>
      <c r="D7" s="58"/>
      <c r="E7" s="58"/>
    </row>
    <row r="8" spans="1:5" x14ac:dyDescent="0.25">
      <c r="A8" s="50" t="s">
        <v>1</v>
      </c>
      <c r="B8" s="50"/>
      <c r="C8" s="50"/>
      <c r="D8" s="50"/>
      <c r="E8" s="50"/>
    </row>
    <row r="9" spans="1:5" ht="12" customHeight="1" x14ac:dyDescent="0.25">
      <c r="A9" s="45" t="s">
        <v>50</v>
      </c>
      <c r="B9" s="45"/>
      <c r="C9" s="45"/>
      <c r="D9" s="45"/>
      <c r="E9" s="45"/>
    </row>
    <row r="10" spans="1:5" ht="27" customHeight="1" x14ac:dyDescent="0.25">
      <c r="A10" s="59" t="s">
        <v>14</v>
      </c>
      <c r="B10" s="60"/>
      <c r="C10" s="60"/>
      <c r="D10" s="60"/>
      <c r="E10" s="60"/>
    </row>
    <row r="11" spans="1:5" ht="32.25" customHeight="1" x14ac:dyDescent="0.25">
      <c r="A11" s="45" t="s">
        <v>40</v>
      </c>
      <c r="B11" s="45"/>
      <c r="C11" s="45"/>
      <c r="D11" s="45"/>
      <c r="E11" s="45"/>
    </row>
    <row r="12" spans="1:5" ht="18" customHeight="1" x14ac:dyDescent="0.25">
      <c r="A12" s="50" t="s">
        <v>15</v>
      </c>
      <c r="B12" s="51"/>
      <c r="C12" s="51"/>
      <c r="D12" s="51"/>
      <c r="E12" s="51"/>
    </row>
    <row r="13" spans="1:5" ht="17.25" customHeight="1" x14ac:dyDescent="0.25">
      <c r="A13" s="45" t="s">
        <v>22</v>
      </c>
      <c r="B13" s="45"/>
      <c r="C13" s="45"/>
      <c r="D13" s="45"/>
      <c r="E13" s="45"/>
    </row>
    <row r="14" spans="1:5" ht="17.25" customHeight="1" x14ac:dyDescent="0.25">
      <c r="A14" s="50" t="s">
        <v>2</v>
      </c>
      <c r="B14" s="51"/>
      <c r="C14" s="51"/>
      <c r="D14" s="51"/>
      <c r="E14" s="51"/>
    </row>
    <row r="15" spans="1:5" ht="18.75" customHeight="1" x14ac:dyDescent="0.25">
      <c r="A15" s="45" t="s">
        <v>23</v>
      </c>
      <c r="B15" s="45"/>
      <c r="C15" s="45"/>
      <c r="D15" s="45"/>
      <c r="E15" s="45"/>
    </row>
    <row r="16" spans="1:5" x14ac:dyDescent="0.25">
      <c r="A16" s="50" t="s">
        <v>16</v>
      </c>
      <c r="B16" s="51"/>
      <c r="C16" s="51"/>
      <c r="D16" s="51"/>
      <c r="E16" s="51"/>
    </row>
    <row r="17" spans="1:7" ht="30.6" customHeight="1" x14ac:dyDescent="0.25">
      <c r="A17" s="45" t="s">
        <v>17</v>
      </c>
      <c r="B17" s="45"/>
      <c r="C17" s="45"/>
      <c r="D17" s="45"/>
      <c r="E17" s="45"/>
    </row>
    <row r="18" spans="1:7" ht="61.5" customHeight="1" x14ac:dyDescent="0.25">
      <c r="A18" s="45" t="s">
        <v>27</v>
      </c>
      <c r="B18" s="45"/>
      <c r="C18" s="45"/>
      <c r="D18" s="45"/>
      <c r="E18" s="45"/>
    </row>
    <row r="19" spans="1:7" ht="38.25" customHeight="1" x14ac:dyDescent="0.25">
      <c r="A19" s="52" t="s">
        <v>28</v>
      </c>
      <c r="B19" s="52"/>
      <c r="C19" s="52"/>
      <c r="D19" s="52"/>
      <c r="E19" s="52"/>
    </row>
    <row r="20" spans="1:7" x14ac:dyDescent="0.25">
      <c r="A20" s="52"/>
      <c r="B20" s="52"/>
      <c r="C20" s="52"/>
      <c r="D20" s="52"/>
      <c r="E20" s="52"/>
      <c r="F20" s="2">
        <v>2770.7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4" t="s">
        <v>53</v>
      </c>
      <c r="B22" s="10" t="s">
        <v>46</v>
      </c>
      <c r="C22" s="3" t="s">
        <v>4</v>
      </c>
      <c r="D22" s="3">
        <f>11.5</f>
        <v>11.5</v>
      </c>
      <c r="E22" s="9">
        <f>D22*F20*G20</f>
        <v>95589.15</v>
      </c>
    </row>
    <row r="23" spans="1:7" ht="69" x14ac:dyDescent="0.25">
      <c r="A23" s="8" t="s">
        <v>66</v>
      </c>
      <c r="B23" s="10" t="s">
        <v>67</v>
      </c>
      <c r="C23" s="3" t="s">
        <v>4</v>
      </c>
      <c r="D23" s="3"/>
      <c r="E23" s="9">
        <f>1692.7*3</f>
        <v>5078.1000000000004</v>
      </c>
    </row>
    <row r="24" spans="1:7" x14ac:dyDescent="0.25">
      <c r="A24" s="8" t="s">
        <v>68</v>
      </c>
      <c r="B24" s="10" t="s">
        <v>67</v>
      </c>
      <c r="C24" s="3" t="s">
        <v>31</v>
      </c>
      <c r="D24" s="3"/>
      <c r="E24" s="9">
        <v>180.63</v>
      </c>
    </row>
    <row r="25" spans="1:7" x14ac:dyDescent="0.25">
      <c r="A25" s="8" t="s">
        <v>43</v>
      </c>
      <c r="B25" s="10" t="s">
        <v>24</v>
      </c>
      <c r="C25" s="3" t="s">
        <v>4</v>
      </c>
      <c r="D25" s="3">
        <v>4.5999999999999996</v>
      </c>
      <c r="E25" s="9">
        <f>D25*F20*G20</f>
        <v>38235.659999999989</v>
      </c>
    </row>
    <row r="26" spans="1:7" x14ac:dyDescent="0.25">
      <c r="A26" s="8" t="s">
        <v>37</v>
      </c>
      <c r="B26" s="10" t="s">
        <v>67</v>
      </c>
      <c r="C26" s="3"/>
      <c r="D26" s="3"/>
      <c r="E26" s="9">
        <v>0</v>
      </c>
    </row>
    <row r="27" spans="1:7" x14ac:dyDescent="0.25">
      <c r="A27" s="8" t="s">
        <v>44</v>
      </c>
      <c r="B27" s="10" t="s">
        <v>67</v>
      </c>
      <c r="C27" s="3"/>
      <c r="D27" s="3"/>
      <c r="E27" s="9">
        <v>7717.8</v>
      </c>
    </row>
    <row r="28" spans="1:7" x14ac:dyDescent="0.25">
      <c r="A28" s="8" t="s">
        <v>38</v>
      </c>
      <c r="B28" s="10" t="s">
        <v>67</v>
      </c>
      <c r="C28" s="3"/>
      <c r="D28" s="3"/>
      <c r="E28" s="9">
        <v>4158</v>
      </c>
    </row>
    <row r="29" spans="1:7" x14ac:dyDescent="0.25">
      <c r="A29" s="8" t="s">
        <v>47</v>
      </c>
      <c r="B29" s="10" t="s">
        <v>67</v>
      </c>
      <c r="C29" s="3"/>
      <c r="D29" s="3"/>
      <c r="E29" s="9">
        <v>3914.22</v>
      </c>
    </row>
    <row r="30" spans="1:7" x14ac:dyDescent="0.25">
      <c r="A30" s="8" t="s">
        <v>29</v>
      </c>
      <c r="B30" s="10" t="s">
        <v>67</v>
      </c>
      <c r="C30" s="3" t="s">
        <v>31</v>
      </c>
      <c r="D30" s="3"/>
      <c r="E30" s="9">
        <v>630.32000000000005</v>
      </c>
    </row>
    <row r="31" spans="1:7" ht="27.6" x14ac:dyDescent="0.25">
      <c r="A31" s="25" t="s">
        <v>69</v>
      </c>
      <c r="B31" s="21" t="s">
        <v>70</v>
      </c>
      <c r="C31" s="3" t="s">
        <v>71</v>
      </c>
      <c r="D31" s="21">
        <v>0.5</v>
      </c>
      <c r="E31" s="9">
        <f>D31*197.1</f>
        <v>98.55</v>
      </c>
    </row>
    <row r="32" spans="1:7" s="15" customFormat="1" x14ac:dyDescent="0.25">
      <c r="A32" s="11" t="s">
        <v>25</v>
      </c>
      <c r="B32" s="12"/>
      <c r="C32" s="13"/>
      <c r="D32" s="13"/>
      <c r="E32" s="14">
        <f>SUM(E22:E31)</f>
        <v>155602.42999999996</v>
      </c>
    </row>
    <row r="34" spans="1:8" ht="28.5" customHeight="1" x14ac:dyDescent="0.25">
      <c r="A34" s="53" t="s">
        <v>72</v>
      </c>
      <c r="B34" s="53"/>
      <c r="C34" s="53"/>
      <c r="D34" s="53"/>
      <c r="E34" s="53"/>
    </row>
    <row r="35" spans="1:8" ht="31.5" customHeight="1" x14ac:dyDescent="0.25">
      <c r="A35" s="45" t="s">
        <v>21</v>
      </c>
      <c r="B35" s="45"/>
      <c r="C35" s="45"/>
      <c r="D35" s="45"/>
      <c r="E35" s="45"/>
    </row>
    <row r="36" spans="1:8" x14ac:dyDescent="0.25">
      <c r="A36" s="45" t="s">
        <v>20</v>
      </c>
      <c r="B36" s="45"/>
      <c r="C36" s="45"/>
      <c r="D36" s="45"/>
      <c r="E36" s="45"/>
      <c r="F36" s="15"/>
      <c r="G36" s="15"/>
      <c r="H36" s="17"/>
    </row>
    <row r="37" spans="1:8" ht="30.75" customHeight="1" x14ac:dyDescent="0.25">
      <c r="A37" s="45" t="s">
        <v>33</v>
      </c>
      <c r="B37" s="45"/>
      <c r="C37" s="45"/>
      <c r="D37" s="45"/>
      <c r="E37" s="45"/>
    </row>
    <row r="38" spans="1:8" x14ac:dyDescent="0.25">
      <c r="A38" s="49" t="s">
        <v>5</v>
      </c>
      <c r="B38" s="49"/>
      <c r="C38" s="49"/>
      <c r="D38" s="49"/>
      <c r="E38" s="49"/>
    </row>
    <row r="39" spans="1:8" x14ac:dyDescent="0.25">
      <c r="A39" s="45" t="s">
        <v>18</v>
      </c>
      <c r="B39" s="45"/>
      <c r="C39" s="45"/>
      <c r="D39" s="45"/>
      <c r="E39" s="45"/>
    </row>
    <row r="40" spans="1:8" x14ac:dyDescent="0.25">
      <c r="A40" s="46" t="s">
        <v>32</v>
      </c>
      <c r="B40" s="46"/>
      <c r="C40" s="46"/>
      <c r="D40" s="46"/>
      <c r="E40" s="6"/>
    </row>
    <row r="41" spans="1:8" x14ac:dyDescent="0.25">
      <c r="B41" s="47" t="s">
        <v>19</v>
      </c>
      <c r="C41" s="47"/>
      <c r="D41" s="47"/>
      <c r="E41" s="7" t="s">
        <v>6</v>
      </c>
    </row>
    <row r="42" spans="1:8" x14ac:dyDescent="0.25">
      <c r="A42" s="32"/>
      <c r="B42" s="32"/>
      <c r="C42" s="32"/>
      <c r="D42" s="32"/>
      <c r="E42" s="32"/>
    </row>
    <row r="43" spans="1:8" x14ac:dyDescent="0.25">
      <c r="A43" s="48" t="s">
        <v>49</v>
      </c>
      <c r="B43" s="48"/>
      <c r="C43" s="48"/>
      <c r="D43" s="48"/>
      <c r="E43" s="6"/>
    </row>
    <row r="44" spans="1:8" x14ac:dyDescent="0.25">
      <c r="B44" s="47" t="s">
        <v>19</v>
      </c>
      <c r="C44" s="47"/>
      <c r="D44" s="47"/>
      <c r="E44" s="7" t="s">
        <v>6</v>
      </c>
    </row>
    <row r="46" spans="1:8" x14ac:dyDescent="0.25">
      <c r="A46" s="2" t="s">
        <v>39</v>
      </c>
    </row>
    <row r="47" spans="1:8" x14ac:dyDescent="0.25">
      <c r="A47" s="15" t="s">
        <v>34</v>
      </c>
    </row>
    <row r="48" spans="1:8" x14ac:dyDescent="0.25">
      <c r="A48" s="2" t="s">
        <v>45</v>
      </c>
      <c r="B48" s="18">
        <f>'1кв'!B55</f>
        <v>69532.189999999973</v>
      </c>
    </row>
    <row r="49" spans="1:2" ht="31.2" x14ac:dyDescent="0.3">
      <c r="A49" s="22" t="s">
        <v>73</v>
      </c>
      <c r="B49" s="19"/>
    </row>
    <row r="50" spans="1:2" x14ac:dyDescent="0.25">
      <c r="A50" s="2" t="s">
        <v>41</v>
      </c>
      <c r="B50" s="19">
        <v>161018.42000000001</v>
      </c>
    </row>
    <row r="51" spans="1:2" x14ac:dyDescent="0.25">
      <c r="A51" s="2" t="s">
        <v>62</v>
      </c>
      <c r="B51" s="19">
        <v>1050</v>
      </c>
    </row>
    <row r="52" spans="1:2" x14ac:dyDescent="0.25">
      <c r="A52" s="2" t="s">
        <v>52</v>
      </c>
      <c r="B52" s="19">
        <f>3*300</f>
        <v>900</v>
      </c>
    </row>
    <row r="53" spans="1:2" x14ac:dyDescent="0.25">
      <c r="A53" s="2" t="s">
        <v>63</v>
      </c>
      <c r="B53" s="19">
        <f>200*3</f>
        <v>600</v>
      </c>
    </row>
    <row r="54" spans="1:2" ht="27.6" x14ac:dyDescent="0.25">
      <c r="A54" s="34" t="s">
        <v>42</v>
      </c>
      <c r="B54" s="19">
        <f>E32</f>
        <v>155602.42999999996</v>
      </c>
    </row>
    <row r="55" spans="1:2" x14ac:dyDescent="0.25">
      <c r="A55" s="20" t="s">
        <v>35</v>
      </c>
      <c r="B55" s="18">
        <f>B48+B50+B51+B52+B53-B54</f>
        <v>77498.180000000022</v>
      </c>
    </row>
  </sheetData>
  <mergeCells count="28">
    <mergeCell ref="A39:E39"/>
    <mergeCell ref="A40:D40"/>
    <mergeCell ref="B41:D41"/>
    <mergeCell ref="A43:D43"/>
    <mergeCell ref="B44:D44"/>
    <mergeCell ref="A38:E38"/>
    <mergeCell ref="A14:E14"/>
    <mergeCell ref="A15:E15"/>
    <mergeCell ref="A16:E16"/>
    <mergeCell ref="A17:E17"/>
    <mergeCell ref="A18:E18"/>
    <mergeCell ref="A19:E19"/>
    <mergeCell ref="A20:E20"/>
    <mergeCell ref="A34:E34"/>
    <mergeCell ref="A35:E35"/>
    <mergeCell ref="A36:E36"/>
    <mergeCell ref="A37:E37"/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view="pageBreakPreview" topLeftCell="A28" zoomScaleNormal="100" zoomScaleSheetLayoutView="100" workbookViewId="0">
      <selection activeCell="E31" sqref="E31:E32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4" style="2" customWidth="1"/>
    <col min="4" max="4" width="16.109375" style="2" customWidth="1"/>
    <col min="5" max="5" width="14.109375" style="2" customWidth="1"/>
    <col min="6" max="7" width="9.109375" style="2"/>
    <col min="8" max="8" width="16.109375" style="2" customWidth="1"/>
    <col min="9" max="16384" width="9.109375" style="2"/>
  </cols>
  <sheetData>
    <row r="1" spans="1:5" ht="15.6" x14ac:dyDescent="0.25">
      <c r="A1" s="54" t="s">
        <v>11</v>
      </c>
      <c r="B1" s="54"/>
      <c r="C1" s="54"/>
      <c r="D1" s="54"/>
      <c r="E1" s="54"/>
    </row>
    <row r="2" spans="1:5" ht="32.25" customHeight="1" x14ac:dyDescent="0.3">
      <c r="A2" s="55" t="s">
        <v>12</v>
      </c>
      <c r="B2" s="56"/>
      <c r="C2" s="56"/>
      <c r="D2" s="56"/>
      <c r="E2" s="56"/>
    </row>
    <row r="3" spans="1:5" x14ac:dyDescent="0.25">
      <c r="A3" s="61" t="s">
        <v>74</v>
      </c>
      <c r="B3" s="61"/>
      <c r="C3" s="61"/>
      <c r="D3" s="61"/>
      <c r="E3" s="61"/>
    </row>
    <row r="4" spans="1:5" s="1" customFormat="1" ht="15.6" x14ac:dyDescent="0.3">
      <c r="A4" s="39" t="s">
        <v>13</v>
      </c>
      <c r="B4" s="4"/>
      <c r="C4" s="4"/>
      <c r="D4" s="4"/>
      <c r="E4" s="40" t="s">
        <v>75</v>
      </c>
    </row>
    <row r="5" spans="1:5" x14ac:dyDescent="0.25">
      <c r="A5" s="37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58" t="s">
        <v>26</v>
      </c>
      <c r="B7" s="58"/>
      <c r="C7" s="58"/>
      <c r="D7" s="58"/>
      <c r="E7" s="58"/>
    </row>
    <row r="8" spans="1:5" x14ac:dyDescent="0.25">
      <c r="A8" s="50" t="s">
        <v>1</v>
      </c>
      <c r="B8" s="50"/>
      <c r="C8" s="50"/>
      <c r="D8" s="50"/>
      <c r="E8" s="50"/>
    </row>
    <row r="9" spans="1:5" ht="12" customHeight="1" x14ac:dyDescent="0.25">
      <c r="A9" s="45" t="s">
        <v>50</v>
      </c>
      <c r="B9" s="45"/>
      <c r="C9" s="45"/>
      <c r="D9" s="45"/>
      <c r="E9" s="45"/>
    </row>
    <row r="10" spans="1:5" ht="27" customHeight="1" x14ac:dyDescent="0.25">
      <c r="A10" s="59" t="s">
        <v>14</v>
      </c>
      <c r="B10" s="60"/>
      <c r="C10" s="60"/>
      <c r="D10" s="60"/>
      <c r="E10" s="60"/>
    </row>
    <row r="11" spans="1:5" ht="32.25" customHeight="1" x14ac:dyDescent="0.25">
      <c r="A11" s="45" t="s">
        <v>40</v>
      </c>
      <c r="B11" s="45"/>
      <c r="C11" s="45"/>
      <c r="D11" s="45"/>
      <c r="E11" s="45"/>
    </row>
    <row r="12" spans="1:5" ht="18" customHeight="1" x14ac:dyDescent="0.25">
      <c r="A12" s="50" t="s">
        <v>15</v>
      </c>
      <c r="B12" s="51"/>
      <c r="C12" s="51"/>
      <c r="D12" s="51"/>
      <c r="E12" s="51"/>
    </row>
    <row r="13" spans="1:5" ht="17.25" customHeight="1" x14ac:dyDescent="0.25">
      <c r="A13" s="45" t="s">
        <v>22</v>
      </c>
      <c r="B13" s="45"/>
      <c r="C13" s="45"/>
      <c r="D13" s="45"/>
      <c r="E13" s="45"/>
    </row>
    <row r="14" spans="1:5" ht="17.25" customHeight="1" x14ac:dyDescent="0.25">
      <c r="A14" s="50" t="s">
        <v>2</v>
      </c>
      <c r="B14" s="51"/>
      <c r="C14" s="51"/>
      <c r="D14" s="51"/>
      <c r="E14" s="51"/>
    </row>
    <row r="15" spans="1:5" ht="18.75" customHeight="1" x14ac:dyDescent="0.25">
      <c r="A15" s="45" t="s">
        <v>23</v>
      </c>
      <c r="B15" s="45"/>
      <c r="C15" s="45"/>
      <c r="D15" s="45"/>
      <c r="E15" s="45"/>
    </row>
    <row r="16" spans="1:5" x14ac:dyDescent="0.25">
      <c r="A16" s="50" t="s">
        <v>16</v>
      </c>
      <c r="B16" s="51"/>
      <c r="C16" s="51"/>
      <c r="D16" s="51"/>
      <c r="E16" s="51"/>
    </row>
    <row r="17" spans="1:7" ht="30.6" customHeight="1" x14ac:dyDescent="0.25">
      <c r="A17" s="45" t="s">
        <v>17</v>
      </c>
      <c r="B17" s="45"/>
      <c r="C17" s="45"/>
      <c r="D17" s="45"/>
      <c r="E17" s="45"/>
    </row>
    <row r="18" spans="1:7" ht="61.5" customHeight="1" x14ac:dyDescent="0.25">
      <c r="A18" s="45" t="s">
        <v>27</v>
      </c>
      <c r="B18" s="45"/>
      <c r="C18" s="45"/>
      <c r="D18" s="45"/>
      <c r="E18" s="45"/>
    </row>
    <row r="19" spans="1:7" ht="38.25" customHeight="1" x14ac:dyDescent="0.25">
      <c r="A19" s="52" t="s">
        <v>28</v>
      </c>
      <c r="B19" s="52"/>
      <c r="C19" s="52"/>
      <c r="D19" s="52"/>
      <c r="E19" s="52"/>
    </row>
    <row r="20" spans="1:7" x14ac:dyDescent="0.25">
      <c r="A20" s="52"/>
      <c r="B20" s="52"/>
      <c r="C20" s="52"/>
      <c r="D20" s="52"/>
      <c r="E20" s="52"/>
      <c r="F20" s="2">
        <v>2770.7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4" t="s">
        <v>53</v>
      </c>
      <c r="B22" s="10" t="s">
        <v>46</v>
      </c>
      <c r="C22" s="3" t="s">
        <v>4</v>
      </c>
      <c r="D22" s="3">
        <v>12.13</v>
      </c>
      <c r="E22" s="9">
        <f>D22*F20*G20</f>
        <v>100825.773</v>
      </c>
    </row>
    <row r="23" spans="1:7" ht="69" x14ac:dyDescent="0.25">
      <c r="A23" s="8" t="s">
        <v>66</v>
      </c>
      <c r="B23" s="10" t="s">
        <v>76</v>
      </c>
      <c r="C23" s="3" t="s">
        <v>4</v>
      </c>
      <c r="D23" s="3"/>
      <c r="E23" s="9">
        <f>1692.7*3</f>
        <v>5078.1000000000004</v>
      </c>
    </row>
    <row r="24" spans="1:7" x14ac:dyDescent="0.25">
      <c r="A24" s="8" t="s">
        <v>68</v>
      </c>
      <c r="B24" s="10" t="s">
        <v>76</v>
      </c>
      <c r="C24" s="3" t="s">
        <v>31</v>
      </c>
      <c r="D24" s="3"/>
      <c r="E24" s="9">
        <v>985.94</v>
      </c>
    </row>
    <row r="25" spans="1:7" x14ac:dyDescent="0.25">
      <c r="A25" s="8" t="s">
        <v>43</v>
      </c>
      <c r="B25" s="10" t="s">
        <v>24</v>
      </c>
      <c r="C25" s="3" t="s">
        <v>4</v>
      </c>
      <c r="D25" s="3">
        <v>4.78</v>
      </c>
      <c r="E25" s="9">
        <f>D25*F20*G20</f>
        <v>39731.838000000003</v>
      </c>
    </row>
    <row r="26" spans="1:7" x14ac:dyDescent="0.25">
      <c r="A26" s="8" t="s">
        <v>37</v>
      </c>
      <c r="B26" s="10" t="s">
        <v>76</v>
      </c>
      <c r="C26" s="3"/>
      <c r="D26" s="3"/>
      <c r="E26" s="9">
        <v>0</v>
      </c>
    </row>
    <row r="27" spans="1:7" x14ac:dyDescent="0.25">
      <c r="A27" s="8" t="s">
        <v>44</v>
      </c>
      <c r="B27" s="10" t="s">
        <v>76</v>
      </c>
      <c r="C27" s="3"/>
      <c r="D27" s="3"/>
      <c r="E27" s="9">
        <v>7907.58</v>
      </c>
    </row>
    <row r="28" spans="1:7" x14ac:dyDescent="0.25">
      <c r="A28" s="8" t="s">
        <v>38</v>
      </c>
      <c r="B28" s="10" t="s">
        <v>76</v>
      </c>
      <c r="C28" s="3"/>
      <c r="D28" s="3"/>
      <c r="E28" s="9">
        <v>2727</v>
      </c>
    </row>
    <row r="29" spans="1:7" x14ac:dyDescent="0.25">
      <c r="A29" s="8" t="s">
        <v>47</v>
      </c>
      <c r="B29" s="10" t="s">
        <v>76</v>
      </c>
      <c r="C29" s="3"/>
      <c r="D29" s="3"/>
      <c r="E29" s="9">
        <v>4134.78</v>
      </c>
    </row>
    <row r="30" spans="1:7" x14ac:dyDescent="0.25">
      <c r="A30" s="8" t="s">
        <v>29</v>
      </c>
      <c r="B30" s="10" t="s">
        <v>76</v>
      </c>
      <c r="C30" s="3" t="s">
        <v>31</v>
      </c>
      <c r="D30" s="3"/>
      <c r="E30" s="9">
        <v>385.69</v>
      </c>
    </row>
    <row r="31" spans="1:7" x14ac:dyDescent="0.25">
      <c r="A31" s="44" t="s">
        <v>77</v>
      </c>
      <c r="B31" s="10" t="s">
        <v>76</v>
      </c>
      <c r="C31" s="3" t="s">
        <v>31</v>
      </c>
      <c r="D31" s="27"/>
      <c r="E31" s="9">
        <v>15900</v>
      </c>
    </row>
    <row r="32" spans="1:7" x14ac:dyDescent="0.25">
      <c r="A32" s="25" t="s">
        <v>84</v>
      </c>
      <c r="B32" s="21" t="s">
        <v>80</v>
      </c>
      <c r="C32" s="3" t="s">
        <v>31</v>
      </c>
      <c r="D32" s="21"/>
      <c r="E32" s="9">
        <v>7055.21</v>
      </c>
    </row>
    <row r="33" spans="1:8" x14ac:dyDescent="0.25">
      <c r="A33" s="25" t="s">
        <v>78</v>
      </c>
      <c r="B33" s="21" t="s">
        <v>80</v>
      </c>
      <c r="C33" s="3" t="s">
        <v>71</v>
      </c>
      <c r="D33" s="21">
        <v>3</v>
      </c>
      <c r="E33" s="9">
        <f>D33*206.95</f>
        <v>620.84999999999991</v>
      </c>
    </row>
    <row r="34" spans="1:8" x14ac:dyDescent="0.25">
      <c r="A34" s="25" t="s">
        <v>79</v>
      </c>
      <c r="B34" s="21" t="s">
        <v>81</v>
      </c>
      <c r="C34" s="3" t="s">
        <v>71</v>
      </c>
      <c r="D34" s="21">
        <v>3</v>
      </c>
      <c r="E34" s="9">
        <f>D34*206.95</f>
        <v>620.84999999999991</v>
      </c>
    </row>
    <row r="35" spans="1:8" s="15" customFormat="1" x14ac:dyDescent="0.25">
      <c r="A35" s="11" t="s">
        <v>25</v>
      </c>
      <c r="B35" s="12"/>
      <c r="C35" s="13"/>
      <c r="D35" s="13"/>
      <c r="E35" s="14">
        <f>SUM(E22:E34)</f>
        <v>185973.611</v>
      </c>
    </row>
    <row r="37" spans="1:8" ht="28.5" customHeight="1" x14ac:dyDescent="0.25">
      <c r="A37" s="53" t="s">
        <v>82</v>
      </c>
      <c r="B37" s="53"/>
      <c r="C37" s="53"/>
      <c r="D37" s="53"/>
      <c r="E37" s="53"/>
    </row>
    <row r="38" spans="1:8" ht="31.5" customHeight="1" x14ac:dyDescent="0.25">
      <c r="A38" s="45" t="s">
        <v>21</v>
      </c>
      <c r="B38" s="45"/>
      <c r="C38" s="45"/>
      <c r="D38" s="45"/>
      <c r="E38" s="45"/>
    </row>
    <row r="39" spans="1:8" x14ac:dyDescent="0.25">
      <c r="A39" s="45" t="s">
        <v>20</v>
      </c>
      <c r="B39" s="45"/>
      <c r="C39" s="45"/>
      <c r="D39" s="45"/>
      <c r="E39" s="45"/>
      <c r="F39" s="15"/>
      <c r="G39" s="15"/>
      <c r="H39" s="17"/>
    </row>
    <row r="40" spans="1:8" ht="30.75" customHeight="1" x14ac:dyDescent="0.25">
      <c r="A40" s="45" t="s">
        <v>33</v>
      </c>
      <c r="B40" s="45"/>
      <c r="C40" s="45"/>
      <c r="D40" s="45"/>
      <c r="E40" s="45"/>
    </row>
    <row r="41" spans="1:8" x14ac:dyDescent="0.25">
      <c r="A41" s="49" t="s">
        <v>5</v>
      </c>
      <c r="B41" s="49"/>
      <c r="C41" s="49"/>
      <c r="D41" s="49"/>
      <c r="E41" s="49"/>
    </row>
    <row r="42" spans="1:8" x14ac:dyDescent="0.25">
      <c r="A42" s="45" t="s">
        <v>18</v>
      </c>
      <c r="B42" s="45"/>
      <c r="C42" s="45"/>
      <c r="D42" s="45"/>
      <c r="E42" s="45"/>
    </row>
    <row r="43" spans="1:8" x14ac:dyDescent="0.25">
      <c r="A43" s="46" t="s">
        <v>32</v>
      </c>
      <c r="B43" s="46"/>
      <c r="C43" s="46"/>
      <c r="D43" s="46"/>
      <c r="E43" s="6"/>
    </row>
    <row r="44" spans="1:8" x14ac:dyDescent="0.25">
      <c r="B44" s="47" t="s">
        <v>19</v>
      </c>
      <c r="C44" s="47"/>
      <c r="D44" s="47"/>
      <c r="E44" s="7" t="s">
        <v>6</v>
      </c>
    </row>
    <row r="45" spans="1:8" x14ac:dyDescent="0.25">
      <c r="A45" s="36"/>
      <c r="B45" s="36"/>
      <c r="C45" s="36"/>
      <c r="D45" s="36"/>
      <c r="E45" s="36"/>
    </row>
    <row r="46" spans="1:8" x14ac:dyDescent="0.25">
      <c r="A46" s="48" t="s">
        <v>49</v>
      </c>
      <c r="B46" s="48"/>
      <c r="C46" s="48"/>
      <c r="D46" s="48"/>
      <c r="E46" s="6"/>
    </row>
    <row r="47" spans="1:8" x14ac:dyDescent="0.25">
      <c r="B47" s="47" t="s">
        <v>19</v>
      </c>
      <c r="C47" s="47"/>
      <c r="D47" s="47"/>
      <c r="E47" s="7" t="s">
        <v>6</v>
      </c>
    </row>
    <row r="49" spans="1:2" x14ac:dyDescent="0.25">
      <c r="A49" s="2" t="s">
        <v>39</v>
      </c>
    </row>
    <row r="50" spans="1:2" x14ac:dyDescent="0.25">
      <c r="A50" s="15" t="s">
        <v>34</v>
      </c>
    </row>
    <row r="51" spans="1:2" x14ac:dyDescent="0.25">
      <c r="A51" s="2" t="s">
        <v>45</v>
      </c>
      <c r="B51" s="18">
        <f>'2кв'!B55</f>
        <v>77498.180000000022</v>
      </c>
    </row>
    <row r="52" spans="1:2" ht="31.2" x14ac:dyDescent="0.3">
      <c r="A52" s="22" t="s">
        <v>83</v>
      </c>
      <c r="B52" s="19"/>
    </row>
    <row r="53" spans="1:2" x14ac:dyDescent="0.25">
      <c r="A53" s="2" t="s">
        <v>41</v>
      </c>
      <c r="B53" s="19">
        <v>177582.16</v>
      </c>
    </row>
    <row r="54" spans="1:2" x14ac:dyDescent="0.25">
      <c r="A54" s="2" t="s">
        <v>62</v>
      </c>
      <c r="B54" s="19">
        <v>1050</v>
      </c>
    </row>
    <row r="55" spans="1:2" x14ac:dyDescent="0.25">
      <c r="A55" s="2" t="s">
        <v>52</v>
      </c>
      <c r="B55" s="19">
        <f>3*300</f>
        <v>900</v>
      </c>
    </row>
    <row r="56" spans="1:2" x14ac:dyDescent="0.25">
      <c r="A56" s="2" t="s">
        <v>63</v>
      </c>
      <c r="B56" s="19">
        <f>200*3</f>
        <v>600</v>
      </c>
    </row>
    <row r="57" spans="1:2" ht="27.6" x14ac:dyDescent="0.25">
      <c r="A57" s="38" t="s">
        <v>42</v>
      </c>
      <c r="B57" s="19">
        <f>E35</f>
        <v>185973.611</v>
      </c>
    </row>
    <row r="58" spans="1:2" x14ac:dyDescent="0.25">
      <c r="A58" s="20" t="s">
        <v>35</v>
      </c>
      <c r="B58" s="18">
        <f>B51+B53+B54+B55+B56-B57</f>
        <v>71656.729000000021</v>
      </c>
    </row>
  </sheetData>
  <mergeCells count="28">
    <mergeCell ref="A8:E8"/>
    <mergeCell ref="A1:E1"/>
    <mergeCell ref="A2:E2"/>
    <mergeCell ref="A3:E3"/>
    <mergeCell ref="A6:E6"/>
    <mergeCell ref="A7:E7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43:D43"/>
    <mergeCell ref="B44:D44"/>
    <mergeCell ref="A46:D46"/>
    <mergeCell ref="B47:D47"/>
    <mergeCell ref="A37:E37"/>
    <mergeCell ref="A38:E38"/>
    <mergeCell ref="A39:E39"/>
    <mergeCell ref="A40:E40"/>
    <mergeCell ref="A41:E41"/>
    <mergeCell ref="A42:E4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view="pageBreakPreview" zoomScaleNormal="100" zoomScaleSheetLayoutView="100" workbookViewId="0">
      <selection activeCell="A3" sqref="A3:E4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4" style="2" customWidth="1"/>
    <col min="4" max="4" width="16.109375" style="2" customWidth="1"/>
    <col min="5" max="5" width="14.109375" style="2" customWidth="1"/>
    <col min="6" max="7" width="9.109375" style="2"/>
    <col min="8" max="8" width="16.109375" style="2" customWidth="1"/>
    <col min="9" max="16384" width="9.109375" style="2"/>
  </cols>
  <sheetData>
    <row r="1" spans="1:5" ht="15.6" x14ac:dyDescent="0.25">
      <c r="A1" s="54" t="s">
        <v>11</v>
      </c>
      <c r="B1" s="54"/>
      <c r="C1" s="54"/>
      <c r="D1" s="54"/>
      <c r="E1" s="54"/>
    </row>
    <row r="2" spans="1:5" ht="32.25" customHeight="1" x14ac:dyDescent="0.3">
      <c r="A2" s="55" t="s">
        <v>12</v>
      </c>
      <c r="B2" s="56"/>
      <c r="C2" s="56"/>
      <c r="D2" s="56"/>
      <c r="E2" s="56"/>
    </row>
    <row r="3" spans="1:5" x14ac:dyDescent="0.25">
      <c r="A3" s="61" t="s">
        <v>85</v>
      </c>
      <c r="B3" s="61"/>
      <c r="C3" s="61"/>
      <c r="D3" s="61"/>
      <c r="E3" s="61"/>
    </row>
    <row r="4" spans="1:5" s="1" customFormat="1" ht="15.6" x14ac:dyDescent="0.3">
      <c r="A4" s="39" t="s">
        <v>13</v>
      </c>
      <c r="B4" s="4"/>
      <c r="C4" s="4"/>
      <c r="D4" s="4"/>
      <c r="E4" s="40" t="s">
        <v>86</v>
      </c>
    </row>
    <row r="5" spans="1:5" x14ac:dyDescent="0.25">
      <c r="A5" s="42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58" t="s">
        <v>26</v>
      </c>
      <c r="B7" s="58"/>
      <c r="C7" s="58"/>
      <c r="D7" s="58"/>
      <c r="E7" s="58"/>
    </row>
    <row r="8" spans="1:5" x14ac:dyDescent="0.25">
      <c r="A8" s="50" t="s">
        <v>1</v>
      </c>
      <c r="B8" s="50"/>
      <c r="C8" s="50"/>
      <c r="D8" s="50"/>
      <c r="E8" s="50"/>
    </row>
    <row r="9" spans="1:5" ht="12" customHeight="1" x14ac:dyDescent="0.25">
      <c r="A9" s="45" t="s">
        <v>50</v>
      </c>
      <c r="B9" s="45"/>
      <c r="C9" s="45"/>
      <c r="D9" s="45"/>
      <c r="E9" s="45"/>
    </row>
    <row r="10" spans="1:5" ht="27" customHeight="1" x14ac:dyDescent="0.25">
      <c r="A10" s="59" t="s">
        <v>14</v>
      </c>
      <c r="B10" s="60"/>
      <c r="C10" s="60"/>
      <c r="D10" s="60"/>
      <c r="E10" s="60"/>
    </row>
    <row r="11" spans="1:5" ht="32.25" customHeight="1" x14ac:dyDescent="0.25">
      <c r="A11" s="45" t="s">
        <v>40</v>
      </c>
      <c r="B11" s="45"/>
      <c r="C11" s="45"/>
      <c r="D11" s="45"/>
      <c r="E11" s="45"/>
    </row>
    <row r="12" spans="1:5" ht="18" customHeight="1" x14ac:dyDescent="0.25">
      <c r="A12" s="50" t="s">
        <v>15</v>
      </c>
      <c r="B12" s="51"/>
      <c r="C12" s="51"/>
      <c r="D12" s="51"/>
      <c r="E12" s="51"/>
    </row>
    <row r="13" spans="1:5" ht="17.25" customHeight="1" x14ac:dyDescent="0.25">
      <c r="A13" s="45" t="s">
        <v>22</v>
      </c>
      <c r="B13" s="45"/>
      <c r="C13" s="45"/>
      <c r="D13" s="45"/>
      <c r="E13" s="45"/>
    </row>
    <row r="14" spans="1:5" ht="17.25" customHeight="1" x14ac:dyDescent="0.25">
      <c r="A14" s="50" t="s">
        <v>2</v>
      </c>
      <c r="B14" s="51"/>
      <c r="C14" s="51"/>
      <c r="D14" s="51"/>
      <c r="E14" s="51"/>
    </row>
    <row r="15" spans="1:5" ht="18.75" customHeight="1" x14ac:dyDescent="0.25">
      <c r="A15" s="45" t="s">
        <v>23</v>
      </c>
      <c r="B15" s="45"/>
      <c r="C15" s="45"/>
      <c r="D15" s="45"/>
      <c r="E15" s="45"/>
    </row>
    <row r="16" spans="1:5" x14ac:dyDescent="0.25">
      <c r="A16" s="50" t="s">
        <v>16</v>
      </c>
      <c r="B16" s="51"/>
      <c r="C16" s="51"/>
      <c r="D16" s="51"/>
      <c r="E16" s="51"/>
    </row>
    <row r="17" spans="1:7" ht="30.6" customHeight="1" x14ac:dyDescent="0.25">
      <c r="A17" s="45" t="s">
        <v>17</v>
      </c>
      <c r="B17" s="45"/>
      <c r="C17" s="45"/>
      <c r="D17" s="45"/>
      <c r="E17" s="45"/>
    </row>
    <row r="18" spans="1:7" ht="61.5" customHeight="1" x14ac:dyDescent="0.25">
      <c r="A18" s="45" t="s">
        <v>27</v>
      </c>
      <c r="B18" s="45"/>
      <c r="C18" s="45"/>
      <c r="D18" s="45"/>
      <c r="E18" s="45"/>
    </row>
    <row r="19" spans="1:7" ht="38.25" customHeight="1" x14ac:dyDescent="0.25">
      <c r="A19" s="52" t="s">
        <v>28</v>
      </c>
      <c r="B19" s="52"/>
      <c r="C19" s="52"/>
      <c r="D19" s="52"/>
      <c r="E19" s="52"/>
    </row>
    <row r="20" spans="1:7" x14ac:dyDescent="0.25">
      <c r="A20" s="52"/>
      <c r="B20" s="52"/>
      <c r="C20" s="52"/>
      <c r="D20" s="52"/>
      <c r="E20" s="52"/>
      <c r="F20" s="2">
        <v>2770.7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4" t="s">
        <v>53</v>
      </c>
      <c r="B22" s="10" t="s">
        <v>46</v>
      </c>
      <c r="C22" s="3" t="s">
        <v>4</v>
      </c>
      <c r="D22" s="3">
        <v>12.13</v>
      </c>
      <c r="E22" s="9">
        <f>D22*F20*G20</f>
        <v>100825.773</v>
      </c>
    </row>
    <row r="23" spans="1:7" ht="69" x14ac:dyDescent="0.25">
      <c r="A23" s="8" t="s">
        <v>66</v>
      </c>
      <c r="B23" s="10" t="s">
        <v>87</v>
      </c>
      <c r="C23" s="3" t="s">
        <v>4</v>
      </c>
      <c r="D23" s="3"/>
      <c r="E23" s="9">
        <f>1692.7*3</f>
        <v>5078.1000000000004</v>
      </c>
    </row>
    <row r="24" spans="1:7" x14ac:dyDescent="0.25">
      <c r="A24" s="8" t="s">
        <v>68</v>
      </c>
      <c r="B24" s="10" t="s">
        <v>87</v>
      </c>
      <c r="C24" s="3" t="s">
        <v>31</v>
      </c>
      <c r="D24" s="3"/>
      <c r="E24" s="9">
        <v>0</v>
      </c>
    </row>
    <row r="25" spans="1:7" x14ac:dyDescent="0.25">
      <c r="A25" s="8" t="s">
        <v>43</v>
      </c>
      <c r="B25" s="10" t="s">
        <v>24</v>
      </c>
      <c r="C25" s="3" t="s">
        <v>4</v>
      </c>
      <c r="D25" s="3">
        <v>4.78</v>
      </c>
      <c r="E25" s="9">
        <f>D25*F20*G20</f>
        <v>39731.838000000003</v>
      </c>
    </row>
    <row r="26" spans="1:7" x14ac:dyDescent="0.25">
      <c r="A26" s="8" t="s">
        <v>37</v>
      </c>
      <c r="B26" s="10" t="s">
        <v>87</v>
      </c>
      <c r="C26" s="3"/>
      <c r="D26" s="3"/>
      <c r="E26" s="63">
        <v>-666.3</v>
      </c>
    </row>
    <row r="27" spans="1:7" x14ac:dyDescent="0.25">
      <c r="A27" s="8" t="s">
        <v>44</v>
      </c>
      <c r="B27" s="10" t="s">
        <v>87</v>
      </c>
      <c r="C27" s="3"/>
      <c r="D27" s="3"/>
      <c r="E27" s="9">
        <v>7612.5</v>
      </c>
    </row>
    <row r="28" spans="1:7" x14ac:dyDescent="0.25">
      <c r="A28" s="8" t="s">
        <v>38</v>
      </c>
      <c r="B28" s="10" t="s">
        <v>87</v>
      </c>
      <c r="C28" s="3"/>
      <c r="D28" s="3"/>
      <c r="E28" s="9">
        <v>2735.08</v>
      </c>
    </row>
    <row r="29" spans="1:7" x14ac:dyDescent="0.25">
      <c r="A29" s="8" t="s">
        <v>47</v>
      </c>
      <c r="B29" s="10" t="s">
        <v>87</v>
      </c>
      <c r="C29" s="3"/>
      <c r="D29" s="3"/>
      <c r="E29" s="9">
        <v>4134.78</v>
      </c>
    </row>
    <row r="30" spans="1:7" x14ac:dyDescent="0.25">
      <c r="A30" s="8" t="s">
        <v>29</v>
      </c>
      <c r="B30" s="10" t="s">
        <v>87</v>
      </c>
      <c r="C30" s="3" t="s">
        <v>31</v>
      </c>
      <c r="D30" s="3"/>
      <c r="E30" s="9">
        <f>1052.27+19.08</f>
        <v>1071.3499999999999</v>
      </c>
    </row>
    <row r="31" spans="1:7" x14ac:dyDescent="0.25">
      <c r="A31" s="25" t="s">
        <v>88</v>
      </c>
      <c r="B31" s="21" t="s">
        <v>89</v>
      </c>
      <c r="C31" s="3" t="s">
        <v>71</v>
      </c>
      <c r="D31" s="21">
        <v>1</v>
      </c>
      <c r="E31" s="9">
        <f>D31*206.95</f>
        <v>206.95</v>
      </c>
    </row>
    <row r="32" spans="1:7" ht="27.6" x14ac:dyDescent="0.25">
      <c r="A32" s="62" t="s">
        <v>126</v>
      </c>
      <c r="B32" s="21" t="s">
        <v>90</v>
      </c>
      <c r="C32" s="3" t="s">
        <v>71</v>
      </c>
      <c r="D32" s="21">
        <v>2</v>
      </c>
      <c r="E32" s="9">
        <f>D32*206.95</f>
        <v>413.9</v>
      </c>
    </row>
    <row r="33" spans="1:8" s="15" customFormat="1" x14ac:dyDescent="0.25">
      <c r="A33" s="11" t="s">
        <v>25</v>
      </c>
      <c r="B33" s="12"/>
      <c r="C33" s="13"/>
      <c r="D33" s="13"/>
      <c r="E33" s="14">
        <f>SUM(E22:E32)</f>
        <v>161143.97100000002</v>
      </c>
    </row>
    <row r="35" spans="1:8" ht="28.5" customHeight="1" x14ac:dyDescent="0.25">
      <c r="A35" s="53" t="s">
        <v>125</v>
      </c>
      <c r="B35" s="53"/>
      <c r="C35" s="53"/>
      <c r="D35" s="53"/>
      <c r="E35" s="53"/>
    </row>
    <row r="36" spans="1:8" ht="31.5" customHeight="1" x14ac:dyDescent="0.25">
      <c r="A36" s="45" t="s">
        <v>21</v>
      </c>
      <c r="B36" s="45"/>
      <c r="C36" s="45"/>
      <c r="D36" s="45"/>
      <c r="E36" s="45"/>
    </row>
    <row r="37" spans="1:8" x14ac:dyDescent="0.25">
      <c r="A37" s="45" t="s">
        <v>20</v>
      </c>
      <c r="B37" s="45"/>
      <c r="C37" s="45"/>
      <c r="D37" s="45"/>
      <c r="E37" s="45"/>
      <c r="F37" s="15"/>
      <c r="G37" s="15"/>
      <c r="H37" s="17"/>
    </row>
    <row r="38" spans="1:8" ht="30.75" customHeight="1" x14ac:dyDescent="0.25">
      <c r="A38" s="45" t="s">
        <v>33</v>
      </c>
      <c r="B38" s="45"/>
      <c r="C38" s="45"/>
      <c r="D38" s="45"/>
      <c r="E38" s="45"/>
    </row>
    <row r="39" spans="1:8" x14ac:dyDescent="0.25">
      <c r="A39" s="49" t="s">
        <v>5</v>
      </c>
      <c r="B39" s="49"/>
      <c r="C39" s="49"/>
      <c r="D39" s="49"/>
      <c r="E39" s="49"/>
    </row>
    <row r="40" spans="1:8" x14ac:dyDescent="0.25">
      <c r="A40" s="45" t="s">
        <v>18</v>
      </c>
      <c r="B40" s="45"/>
      <c r="C40" s="45"/>
      <c r="D40" s="45"/>
      <c r="E40" s="45"/>
    </row>
    <row r="41" spans="1:8" x14ac:dyDescent="0.25">
      <c r="A41" s="46" t="s">
        <v>32</v>
      </c>
      <c r="B41" s="46"/>
      <c r="C41" s="46"/>
      <c r="D41" s="46"/>
      <c r="E41" s="6"/>
    </row>
    <row r="42" spans="1:8" x14ac:dyDescent="0.25">
      <c r="B42" s="47" t="s">
        <v>19</v>
      </c>
      <c r="C42" s="47"/>
      <c r="D42" s="47"/>
      <c r="E42" s="7" t="s">
        <v>6</v>
      </c>
    </row>
    <row r="43" spans="1:8" x14ac:dyDescent="0.25">
      <c r="A43" s="41"/>
      <c r="B43" s="41"/>
      <c r="C43" s="41"/>
      <c r="D43" s="41"/>
      <c r="E43" s="41"/>
    </row>
    <row r="44" spans="1:8" x14ac:dyDescent="0.25">
      <c r="A44" s="48" t="s">
        <v>49</v>
      </c>
      <c r="B44" s="48"/>
      <c r="C44" s="48"/>
      <c r="D44" s="48"/>
      <c r="E44" s="6"/>
    </row>
    <row r="45" spans="1:8" x14ac:dyDescent="0.25">
      <c r="B45" s="47" t="s">
        <v>19</v>
      </c>
      <c r="C45" s="47"/>
      <c r="D45" s="47"/>
      <c r="E45" s="7" t="s">
        <v>6</v>
      </c>
    </row>
    <row r="47" spans="1:8" x14ac:dyDescent="0.25">
      <c r="A47" s="2" t="s">
        <v>39</v>
      </c>
    </row>
    <row r="48" spans="1:8" x14ac:dyDescent="0.25">
      <c r="A48" s="15" t="s">
        <v>34</v>
      </c>
    </row>
    <row r="49" spans="1:2" x14ac:dyDescent="0.25">
      <c r="A49" s="2" t="s">
        <v>45</v>
      </c>
      <c r="B49" s="18">
        <f>'3кв'!B58</f>
        <v>71656.729000000021</v>
      </c>
    </row>
    <row r="50" spans="1:2" ht="31.2" x14ac:dyDescent="0.3">
      <c r="A50" s="22" t="s">
        <v>91</v>
      </c>
      <c r="B50" s="19"/>
    </row>
    <row r="51" spans="1:2" x14ac:dyDescent="0.25">
      <c r="A51" s="2" t="s">
        <v>41</v>
      </c>
      <c r="B51" s="19">
        <v>174882.88</v>
      </c>
    </row>
    <row r="52" spans="1:2" x14ac:dyDescent="0.25">
      <c r="A52" s="2" t="s">
        <v>62</v>
      </c>
      <c r="B52" s="19">
        <v>1050</v>
      </c>
    </row>
    <row r="53" spans="1:2" x14ac:dyDescent="0.25">
      <c r="A53" s="2" t="s">
        <v>52</v>
      </c>
      <c r="B53" s="19">
        <f>3*300</f>
        <v>900</v>
      </c>
    </row>
    <row r="54" spans="1:2" x14ac:dyDescent="0.25">
      <c r="A54" s="2" t="s">
        <v>63</v>
      </c>
      <c r="B54" s="19">
        <f>200*3</f>
        <v>600</v>
      </c>
    </row>
    <row r="55" spans="1:2" ht="27.6" x14ac:dyDescent="0.25">
      <c r="A55" s="43" t="s">
        <v>42</v>
      </c>
      <c r="B55" s="19">
        <f>E33</f>
        <v>161143.97100000002</v>
      </c>
    </row>
    <row r="56" spans="1:2" x14ac:dyDescent="0.25">
      <c r="A56" s="20" t="s">
        <v>35</v>
      </c>
      <c r="B56" s="18">
        <f>B49+B51+B52+B53+B54-B55</f>
        <v>87945.638000000006</v>
      </c>
    </row>
  </sheetData>
  <mergeCells count="28">
    <mergeCell ref="A41:D41"/>
    <mergeCell ref="B42:D42"/>
    <mergeCell ref="A44:D44"/>
    <mergeCell ref="B45:D45"/>
    <mergeCell ref="A35:E35"/>
    <mergeCell ref="A36:E36"/>
    <mergeCell ref="A37:E37"/>
    <mergeCell ref="A38:E38"/>
    <mergeCell ref="A39:E39"/>
    <mergeCell ref="A40:E40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view="pageBreakPreview" topLeftCell="A19" zoomScaleNormal="100" zoomScaleSheetLayoutView="100" workbookViewId="0">
      <selection activeCell="B31" sqref="B31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4" ht="15.6" x14ac:dyDescent="0.3">
      <c r="A1" s="64" t="s">
        <v>92</v>
      </c>
      <c r="B1" s="64"/>
      <c r="C1" s="64"/>
      <c r="D1" s="65"/>
    </row>
    <row r="2" spans="1:4" ht="15.6" x14ac:dyDescent="0.3">
      <c r="A2" s="66" t="s">
        <v>93</v>
      </c>
      <c r="B2" s="66"/>
      <c r="C2" s="66"/>
      <c r="D2" s="1"/>
    </row>
    <row r="3" spans="1:4" ht="15.6" x14ac:dyDescent="0.3">
      <c r="A3" s="66" t="s">
        <v>94</v>
      </c>
      <c r="B3" s="66"/>
      <c r="C3" s="66"/>
      <c r="D3" s="1"/>
    </row>
    <row r="4" spans="1:4" ht="15.6" x14ac:dyDescent="0.3">
      <c r="A4" s="64" t="s">
        <v>117</v>
      </c>
      <c r="B4" s="64"/>
      <c r="C4" s="64"/>
      <c r="D4" s="65"/>
    </row>
    <row r="5" spans="1:4" ht="15.6" x14ac:dyDescent="0.3">
      <c r="A5" s="67"/>
      <c r="B5" s="67"/>
      <c r="C5" s="67"/>
      <c r="D5" s="1"/>
    </row>
    <row r="6" spans="1:4" ht="15.6" x14ac:dyDescent="0.3">
      <c r="A6" s="1"/>
      <c r="B6" s="68" t="s">
        <v>95</v>
      </c>
      <c r="C6" s="69">
        <f>'1кв'!B48</f>
        <v>46279.95</v>
      </c>
      <c r="D6" s="70"/>
    </row>
    <row r="7" spans="1:4" ht="15.6" x14ac:dyDescent="0.3">
      <c r="A7" s="71" t="s">
        <v>96</v>
      </c>
      <c r="B7" s="68" t="s">
        <v>118</v>
      </c>
      <c r="C7" s="69"/>
      <c r="D7" s="70"/>
    </row>
    <row r="8" spans="1:4" ht="15.6" x14ac:dyDescent="0.3">
      <c r="A8" s="1"/>
      <c r="B8" s="72" t="s">
        <v>97</v>
      </c>
      <c r="C8" s="69"/>
      <c r="D8" s="70"/>
    </row>
    <row r="9" spans="1:4" ht="15.6" x14ac:dyDescent="0.3">
      <c r="A9" s="1"/>
      <c r="B9" s="8" t="s">
        <v>119</v>
      </c>
      <c r="C9" s="69"/>
      <c r="D9" s="70"/>
    </row>
    <row r="10" spans="1:4" ht="15.6" x14ac:dyDescent="0.3">
      <c r="A10" s="1"/>
      <c r="B10" s="8" t="s">
        <v>120</v>
      </c>
      <c r="C10" s="69"/>
      <c r="D10" s="70"/>
    </row>
    <row r="11" spans="1:4" ht="15.6" x14ac:dyDescent="0.3">
      <c r="A11" s="1"/>
      <c r="B11" s="8" t="s">
        <v>121</v>
      </c>
      <c r="C11" s="69"/>
      <c r="D11" s="70"/>
    </row>
    <row r="12" spans="1:4" x14ac:dyDescent="0.3">
      <c r="B12" s="8" t="s">
        <v>122</v>
      </c>
      <c r="C12" s="73"/>
      <c r="D12" s="74"/>
    </row>
    <row r="13" spans="1:4" ht="15.6" x14ac:dyDescent="0.3">
      <c r="A13" s="71"/>
      <c r="B13" s="75" t="s">
        <v>98</v>
      </c>
      <c r="C13" s="73">
        <f>'1кв'!B50+'2кв'!B50+'3кв'!B53+'4кв'!B51</f>
        <v>686995.11</v>
      </c>
      <c r="D13" s="74"/>
    </row>
    <row r="14" spans="1:4" ht="15.6" x14ac:dyDescent="0.3">
      <c r="A14" s="71"/>
      <c r="B14" s="76" t="s">
        <v>99</v>
      </c>
      <c r="C14" s="73">
        <f>'1кв'!B51+'2кв'!B51+'3кв'!B54+'4кв'!B52</f>
        <v>4200</v>
      </c>
      <c r="D14" s="74"/>
    </row>
    <row r="15" spans="1:4" ht="31.2" x14ac:dyDescent="0.3">
      <c r="A15" s="31"/>
      <c r="B15" s="76" t="s">
        <v>100</v>
      </c>
      <c r="C15" s="73">
        <f>'1кв'!B52+'2кв'!B52+'3кв'!B55+'4кв'!B53</f>
        <v>3300</v>
      </c>
      <c r="D15" s="70"/>
    </row>
    <row r="16" spans="1:4" ht="31.2" x14ac:dyDescent="0.3">
      <c r="A16" s="31"/>
      <c r="B16" s="76" t="s">
        <v>101</v>
      </c>
      <c r="C16" s="73">
        <f>'1кв'!B53+'2кв'!B53+'3кв'!B56+'4кв'!B54</f>
        <v>3500</v>
      </c>
      <c r="D16" s="70"/>
    </row>
    <row r="17" spans="1:6" ht="15.6" x14ac:dyDescent="0.3">
      <c r="A17" s="1"/>
      <c r="B17" s="86" t="s">
        <v>124</v>
      </c>
      <c r="C17" s="78">
        <f>SUM(C12:C16)</f>
        <v>697995.11</v>
      </c>
      <c r="D17" s="79"/>
    </row>
    <row r="18" spans="1:6" ht="15.6" x14ac:dyDescent="0.3">
      <c r="A18" s="1"/>
      <c r="B18" s="77"/>
      <c r="C18" s="78"/>
      <c r="D18" s="79"/>
    </row>
    <row r="19" spans="1:6" ht="15.6" x14ac:dyDescent="0.3">
      <c r="A19" s="1" t="s">
        <v>102</v>
      </c>
      <c r="B19" s="76" t="s">
        <v>53</v>
      </c>
      <c r="C19" s="80">
        <f>'1кв'!E22+'2кв'!E22+'3кв'!E22+'4кв'!E22</f>
        <v>392829.84599999996</v>
      </c>
      <c r="D19" s="79"/>
    </row>
    <row r="20" spans="1:6" ht="41.4" x14ac:dyDescent="0.3">
      <c r="A20" s="1"/>
      <c r="B20" s="8" t="s">
        <v>66</v>
      </c>
      <c r="C20" s="80">
        <f>'1кв'!E23+'2кв'!E23+'3кв'!E23+'4кв'!E23</f>
        <v>15580.860000000002</v>
      </c>
      <c r="D20" s="79"/>
      <c r="E20" s="81"/>
    </row>
    <row r="21" spans="1:6" ht="15.6" x14ac:dyDescent="0.3">
      <c r="A21" s="1"/>
      <c r="B21" s="8" t="s">
        <v>103</v>
      </c>
      <c r="C21" s="80">
        <f>'2кв'!E24+'3кв'!E24+'4кв'!E24</f>
        <v>1166.5700000000002</v>
      </c>
      <c r="D21" s="79"/>
      <c r="E21" s="81"/>
    </row>
    <row r="22" spans="1:6" ht="15.6" x14ac:dyDescent="0.3">
      <c r="A22" s="1"/>
      <c r="B22" s="8" t="s">
        <v>43</v>
      </c>
      <c r="C22" s="80">
        <f>'1кв'!E24+'2кв'!E25+'3кв'!E25+'4кв'!E25</f>
        <v>155934.99599999998</v>
      </c>
      <c r="D22" s="79"/>
      <c r="E22" s="81"/>
    </row>
    <row r="23" spans="1:6" ht="15.6" x14ac:dyDescent="0.3">
      <c r="B23" s="8" t="s">
        <v>104</v>
      </c>
      <c r="C23" s="80">
        <f>'1кв'!E25+'2кв'!E26+'3кв'!E26+'4кв'!E26</f>
        <v>-666.3</v>
      </c>
      <c r="D23" s="79"/>
    </row>
    <row r="24" spans="1:6" ht="15.6" x14ac:dyDescent="0.3">
      <c r="B24" s="8" t="s">
        <v>105</v>
      </c>
      <c r="C24" s="80">
        <f>'1кв'!E26+'2кв'!E27+'3кв'!E27+'4кв'!E27</f>
        <v>30955.559999999998</v>
      </c>
      <c r="D24" s="79"/>
    </row>
    <row r="25" spans="1:6" ht="15.6" x14ac:dyDescent="0.3">
      <c r="B25" s="8" t="s">
        <v>106</v>
      </c>
      <c r="C25" s="80">
        <f>'1кв'!E27+'2кв'!E28+'3кв'!E28+'4кв'!E28</f>
        <v>14417.18</v>
      </c>
      <c r="D25" s="79"/>
    </row>
    <row r="26" spans="1:6" ht="15.6" x14ac:dyDescent="0.3">
      <c r="A26" s="1"/>
      <c r="B26" s="8" t="s">
        <v>107</v>
      </c>
      <c r="C26" s="80">
        <f>'1кв'!E28+'2кв'!E29+'3кв'!E29+'4кв'!E29</f>
        <v>16098</v>
      </c>
      <c r="D26" s="79"/>
    </row>
    <row r="27" spans="1:6" ht="15.6" x14ac:dyDescent="0.3">
      <c r="A27" s="1"/>
      <c r="B27" s="82" t="s">
        <v>29</v>
      </c>
      <c r="C27" s="80">
        <f>'1кв'!E29+'2кв'!E30+'3кв'!E30+'4кв'!E30</f>
        <v>2534.1</v>
      </c>
      <c r="D27" s="79"/>
    </row>
    <row r="28" spans="1:6" ht="15.6" x14ac:dyDescent="0.3">
      <c r="A28" s="1"/>
      <c r="B28" s="83" t="s">
        <v>123</v>
      </c>
      <c r="C28" s="84">
        <f>13.5*197.1+9*206.95</f>
        <v>4523.3999999999996</v>
      </c>
      <c r="D28" s="79"/>
    </row>
    <row r="29" spans="1:6" ht="15.6" x14ac:dyDescent="0.3">
      <c r="A29" s="1"/>
      <c r="B29" s="85" t="s">
        <v>108</v>
      </c>
      <c r="C29" s="84">
        <f>SUM(C30:C31)</f>
        <v>22955.21</v>
      </c>
      <c r="D29" s="79"/>
    </row>
    <row r="30" spans="1:6" ht="15.6" x14ac:dyDescent="0.3">
      <c r="A30" s="1"/>
      <c r="B30" s="8" t="s">
        <v>77</v>
      </c>
      <c r="C30" s="9">
        <v>15900</v>
      </c>
      <c r="D30" s="79"/>
    </row>
    <row r="31" spans="1:6" ht="15.6" x14ac:dyDescent="0.3">
      <c r="A31" s="1"/>
      <c r="B31" s="90" t="s">
        <v>84</v>
      </c>
      <c r="C31" s="9">
        <v>7055.21</v>
      </c>
      <c r="D31" s="79"/>
    </row>
    <row r="32" spans="1:6" ht="15.6" x14ac:dyDescent="0.3">
      <c r="A32" s="1"/>
      <c r="B32" s="86" t="s">
        <v>109</v>
      </c>
      <c r="C32" s="87">
        <f>SUM(C19:C29)</f>
        <v>656329.4219999999</v>
      </c>
      <c r="D32" s="79"/>
      <c r="E32" s="81"/>
      <c r="F32" s="81"/>
    </row>
    <row r="33" spans="1:4" ht="15.6" x14ac:dyDescent="0.3">
      <c r="A33" s="1"/>
      <c r="B33" s="88" t="s">
        <v>110</v>
      </c>
      <c r="C33" s="87">
        <f>C6+C17-C32</f>
        <v>87945.638000000035</v>
      </c>
      <c r="D33" s="79"/>
    </row>
    <row r="34" spans="1:4" ht="15.6" x14ac:dyDescent="0.3">
      <c r="A34" s="1"/>
      <c r="B34" s="71"/>
      <c r="C34" s="71"/>
      <c r="D34" s="79"/>
    </row>
    <row r="35" spans="1:4" ht="15.6" x14ac:dyDescent="0.3">
      <c r="A35" s="1"/>
      <c r="B35" s="71"/>
      <c r="C35" s="71"/>
      <c r="D35" s="79"/>
    </row>
    <row r="36" spans="1:4" ht="15.6" x14ac:dyDescent="0.3">
      <c r="A36" s="1"/>
      <c r="B36" s="71"/>
      <c r="C36" s="71"/>
      <c r="D36" s="79"/>
    </row>
    <row r="37" spans="1:4" ht="15.6" x14ac:dyDescent="0.3">
      <c r="A37" s="71" t="s">
        <v>111</v>
      </c>
      <c r="C37" s="71"/>
      <c r="D37" s="79"/>
    </row>
    <row r="38" spans="1:4" ht="15.6" x14ac:dyDescent="0.3">
      <c r="A38" s="1"/>
      <c r="B38" s="71"/>
      <c r="C38" s="71"/>
      <c r="D38" s="79"/>
    </row>
    <row r="39" spans="1:4" ht="15.6" x14ac:dyDescent="0.3">
      <c r="A39" s="1" t="s">
        <v>112</v>
      </c>
      <c r="B39" s="71" t="s">
        <v>113</v>
      </c>
      <c r="C39" s="71"/>
      <c r="D39" s="79"/>
    </row>
    <row r="40" spans="1:4" ht="15.6" x14ac:dyDescent="0.3">
      <c r="A40" s="1"/>
      <c r="B40" s="71" t="s">
        <v>114</v>
      </c>
      <c r="C40" s="71"/>
      <c r="D40" s="79"/>
    </row>
    <row r="41" spans="1:4" ht="15.6" x14ac:dyDescent="0.3">
      <c r="A41" s="1"/>
      <c r="B41" s="71" t="s">
        <v>115</v>
      </c>
      <c r="C41" s="71"/>
      <c r="D41" s="79"/>
    </row>
    <row r="42" spans="1:4" ht="15.6" x14ac:dyDescent="0.3">
      <c r="A42" s="1"/>
      <c r="B42" s="71"/>
      <c r="C42" s="71"/>
      <c r="D42" s="79"/>
    </row>
    <row r="43" spans="1:4" ht="15.6" x14ac:dyDescent="0.3">
      <c r="A43" s="1"/>
      <c r="B43" s="71"/>
      <c r="C43" s="71"/>
      <c r="D43" s="79"/>
    </row>
    <row r="44" spans="1:4" ht="15.6" x14ac:dyDescent="0.3">
      <c r="A44" s="89" t="s">
        <v>116</v>
      </c>
      <c r="B44" s="89"/>
      <c r="C44" s="89"/>
      <c r="D44" s="79"/>
    </row>
    <row r="45" spans="1:4" ht="15.6" x14ac:dyDescent="0.3">
      <c r="A45" s="1"/>
      <c r="B45" s="71"/>
      <c r="C45" s="71"/>
      <c r="D45" s="79"/>
    </row>
    <row r="46" spans="1:4" ht="15.6" x14ac:dyDescent="0.3">
      <c r="A46" s="1"/>
      <c r="B46" s="71"/>
      <c r="C46" s="71"/>
      <c r="D46" s="79"/>
    </row>
  </sheetData>
  <mergeCells count="5"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2021-03-04T07:56:26Z</dcterms:modified>
</cp:coreProperties>
</file>