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'1кв'!$A$1:$E$58</definedName>
    <definedName name="_xlnm.Print_Area" localSheetId="1">'2кв'!$A$1:$E$55</definedName>
    <definedName name="_xlnm.Print_Area" localSheetId="2">'3кв'!$A$1:$E$59</definedName>
    <definedName name="_xlnm.Print_Area" localSheetId="3">'4кв'!$A$1:$E$58</definedName>
    <definedName name="_xlnm.Print_Area" localSheetId="4">отчет!$A$1:$C$45</definedName>
  </definedNames>
  <calcPr calcId="145621"/>
</workbook>
</file>

<file path=xl/calcChain.xml><?xml version="1.0" encoding="utf-8"?>
<calcChain xmlns="http://schemas.openxmlformats.org/spreadsheetml/2006/main">
  <c r="C29" i="17" l="1"/>
  <c r="D36" i="13"/>
  <c r="E36" i="16"/>
  <c r="E37" i="15"/>
  <c r="E33" i="14"/>
  <c r="E36" i="13"/>
  <c r="C34" i="17" l="1"/>
  <c r="C30" i="17" s="1"/>
  <c r="C24" i="17"/>
  <c r="C25" i="17"/>
  <c r="C26" i="17"/>
  <c r="C27" i="17"/>
  <c r="C28" i="17"/>
  <c r="C23" i="17"/>
  <c r="C22" i="17"/>
  <c r="C20" i="17"/>
  <c r="C21" i="17"/>
  <c r="C19" i="17"/>
  <c r="C14" i="17"/>
  <c r="C15" i="17"/>
  <c r="C16" i="17"/>
  <c r="C13" i="17"/>
  <c r="C17" i="17" s="1"/>
  <c r="C6" i="17" l="1"/>
  <c r="C35" i="17" l="1"/>
  <c r="C36" i="17" s="1"/>
  <c r="E34" i="16" l="1"/>
  <c r="E35" i="16"/>
  <c r="B56" i="16"/>
  <c r="B55" i="16"/>
  <c r="E33" i="16"/>
  <c r="E32" i="16"/>
  <c r="E25" i="16"/>
  <c r="E23" i="16"/>
  <c r="E22" i="16"/>
  <c r="B57" i="16" l="1"/>
  <c r="E32" i="15"/>
  <c r="E33" i="15"/>
  <c r="E31" i="15"/>
  <c r="B57" i="15"/>
  <c r="B56" i="15"/>
  <c r="E25" i="15"/>
  <c r="E23" i="15"/>
  <c r="E22" i="15"/>
  <c r="B58" i="15" l="1"/>
  <c r="E23" i="14"/>
  <c r="B53" i="14" l="1"/>
  <c r="B52" i="14"/>
  <c r="E32" i="14"/>
  <c r="E26" i="14"/>
  <c r="E25" i="14"/>
  <c r="D22" i="14"/>
  <c r="E22" i="14" s="1"/>
  <c r="B54" i="14" l="1"/>
  <c r="E25" i="13"/>
  <c r="E22" i="13"/>
  <c r="B56" i="13" l="1"/>
  <c r="B55" i="13"/>
  <c r="E33" i="13"/>
  <c r="E34" i="13"/>
  <c r="E35" i="13"/>
  <c r="E32" i="13"/>
  <c r="D22" i="13" l="1"/>
  <c r="E26" i="13" l="1"/>
  <c r="B57" i="13" l="1"/>
  <c r="B58" i="13" s="1"/>
  <c r="B48" i="14" s="1"/>
  <c r="B55" i="14" s="1"/>
  <c r="B52" i="15" s="1"/>
  <c r="B59" i="15" s="1"/>
  <c r="B51" i="16" s="1"/>
  <c r="B58" i="16" s="1"/>
</calcChain>
</file>

<file path=xl/sharedStrings.xml><?xml version="1.0" encoding="utf-8"?>
<sst xmlns="http://schemas.openxmlformats.org/spreadsheetml/2006/main" count="392" uniqueCount="141">
  <si>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</si>
  <si>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</si>
  <si>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</si>
  <si>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</si>
  <si>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</si>
  <si>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</si>
  <si>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</si>
  <si>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</si>
  <si>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</si>
  <si>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</si>
  <si>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</si>
  <si>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</si>
  <si>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</si>
  <si>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</si>
  <si>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</si>
  <si>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</si>
  <si>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</si>
  <si>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</si>
  <si>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</si>
  <si>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</si>
  <si>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</si>
  <si>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</si>
  <si>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</si>
  <si>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</si>
  <si>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</si>
  <si>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Правды, д.2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</si>
  <si>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</si>
  <si>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</si>
  <si>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Итого:</t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</si>
  <si>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</si>
  <si>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</si>
  <si>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</si>
  <si>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</si>
  <si>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</si>
  <si>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</si>
  <si>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ОДН по ХВС</t>
  </si>
  <si>
    <t>ОДН по электроэнергии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</si>
  <si>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</si>
  <si>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</si>
  <si>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</si>
  <si>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>ОДН по ГВС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</si>
  <si>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</si>
  <si>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</si>
  <si>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</si>
  <si>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</si>
  <si>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>март</t>
  </si>
  <si>
    <t>ч/час</t>
  </si>
  <si>
    <t>Услуги по содержанию многоквартирного дома</t>
  </si>
  <si>
    <t>интернет ТТК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</si>
  <si>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</si>
  <si>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</si>
  <si>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</si>
  <si>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</si>
  <si>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Прочистка водосточной канавы</t>
  </si>
  <si>
    <t>замена крана на трубе ГВС в подвале</t>
  </si>
  <si>
    <t>Частичный ремонт кровли балкона кв.15</t>
  </si>
  <si>
    <t>Завоз песка в песочницу</t>
  </si>
  <si>
    <t>февраль</t>
  </si>
  <si>
    <t>Дезинсекция, дератизация</t>
  </si>
  <si>
    <t>Предъявлено населению 174994,62 руб.</t>
  </si>
  <si>
    <t>интернет Ростелеком</t>
  </si>
  <si>
    <t>интернет Квант-телеком</t>
  </si>
  <si>
    <t>Обслуживание ОДПУ ГВС с 01.01.2020</t>
  </si>
  <si>
    <t>приказ №32 от 09.01.2020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</si>
  <si>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пять тысяч триста тридцать один рубль 85 копеек</t>
    </r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</si>
  <si>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</si>
  <si>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№25 от 28.03.2015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</si>
  <si>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</t>
    </r>
  </si>
  <si>
    <t>Sкв.=2735,6м2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</si>
  <si>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</si>
  <si>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</si>
  <si>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</si>
  <si>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</si>
  <si>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монтаж деревянного помоста через водосток</t>
  </si>
  <si>
    <t>апрель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</si>
  <si>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одна тысяча триста семь рублей 23 копейки</t>
    </r>
  </si>
  <si>
    <t>Предъявлено населению 174173,43 руб.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</si>
  <si>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№33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</si>
  <si>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Новиковой Валентины Александровны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</si>
  <si>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Новиковой В.А.</t>
    </r>
  </si>
  <si>
    <t>за 3 квартал 2020 года</t>
  </si>
  <si>
    <t>"30" 09 2020 г.</t>
  </si>
  <si>
    <t>3 квартал</t>
  </si>
  <si>
    <t>Ремонт МАФ</t>
  </si>
  <si>
    <t>ремонт скамейки, монтаж чистилки для обуви</t>
  </si>
  <si>
    <t>ремонт отд.мест пола в тамбуре, окраска стоек козырька</t>
  </si>
  <si>
    <t>ремонт плиты 2 подъезд(смета)</t>
  </si>
  <si>
    <t>окраска подъездных дверей (смета)</t>
  </si>
  <si>
    <t>Поверка ОПУ ТЭ</t>
  </si>
  <si>
    <t>август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</si>
  <si>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</si>
  <si>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девяносто восемь тысяч тридцать девять рублей 06 копеек</t>
    </r>
  </si>
  <si>
    <t>Предъявлено населению 179242,39 руб.</t>
  </si>
  <si>
    <t>за 4 квартал 2020 года</t>
  </si>
  <si>
    <t>"31" 12 2020 г.</t>
  </si>
  <si>
    <t>4 квартал</t>
  </si>
  <si>
    <t>Устройство поручней в трех подъездах (смета)</t>
  </si>
  <si>
    <t>Изготовление и монтаж чистилок для обуви</t>
  </si>
  <si>
    <t>Замена резьбы на стояке отопления в подвале,Частичная замена стояка</t>
  </si>
  <si>
    <t>Монтаж информ.стендов с планами благ-ва</t>
  </si>
  <si>
    <t>Опиловка деревьев</t>
  </si>
  <si>
    <t>ноябрь</t>
  </si>
  <si>
    <t>декабрь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</si>
  <si>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девяносто восемь тысяч тридцать девять рублей 06 копеек</t>
    </r>
  </si>
  <si>
    <t>Предъявлено населению 182017,93 руб.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</si>
  <si>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</si>
  <si>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</si>
  <si>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</si>
  <si>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</si>
  <si>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</si>
  <si>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</si>
  <si>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</si>
  <si>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</si>
  <si>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</si>
  <si>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</si>
  <si>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</si>
  <si>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</si>
  <si>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</si>
  <si>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</si>
  <si>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</si>
  <si>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</si>
  <si>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</si>
  <si>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ул.Правды,2</t>
  </si>
  <si>
    <t>Начислено всего 710428,37</t>
  </si>
  <si>
    <t xml:space="preserve"> в том числе начислено: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</si>
  <si>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</si>
  <si>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</si>
  <si>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</si>
  <si>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</si>
  <si>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</si>
  <si>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</si>
  <si>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</si>
  <si>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горячая вода на СОИ  - 11554,85</t>
  </si>
  <si>
    <t>холодная вода на СОИ  - 3731,15</t>
  </si>
  <si>
    <t>электроэнергия на СОИ -17366,28</t>
  </si>
  <si>
    <t>водоотведение на СОИ - 16085,94</t>
  </si>
  <si>
    <t>Обслуживание ОДПУ ГВС с 01.01.2020 по 30.06.2020</t>
  </si>
  <si>
    <t>Непредвиденные работы 73 ч/ч</t>
  </si>
  <si>
    <t>Итого доходов</t>
  </si>
  <si>
    <t>Перечень предлагаемых работ на 2021 год.</t>
  </si>
  <si>
    <t>ремонт плиты 2 подъезд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</si>
</sst>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9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4" xfId="0" applyFont="1" applyBorder="1" applyAlignment="1">
      <alignment wrapText="1"/>
    </xf>
    <xf numFmtId="43" fontId="8" fillId="0" borderId="0" xfId="0" applyNumberFormat="1" applyFont="1"/>
    <xf numFmtId="43" fontId="8" fillId="0" borderId="0" xfId="1" applyFont="1"/>
    <xf numFmtId="43" fontId="4" fillId="0" borderId="0" xfId="1" applyFont="1"/>
    <xf numFmtId="0" fontId="14" fillId="0" borderId="0" xfId="0" applyFont="1"/>
    <xf numFmtId="43" fontId="4" fillId="0" borderId="0" xfId="0" applyNumberFormat="1" applyFont="1"/>
    <xf numFmtId="0" fontId="2" fillId="0" borderId="0" xfId="0" applyFont="1" applyAlignment="1">
      <alignment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2" fillId="0" borderId="7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3" fillId="0" borderId="1" xfId="0" applyFont="1" applyBorder="1" applyAlignment="1"/>
    <xf numFmtId="49" fontId="3" fillId="0" borderId="1" xfId="0" applyNumberFormat="1" applyFont="1" applyBorder="1" applyAlignment="1"/>
    <xf numFmtId="0" fontId="4" fillId="0" borderId="8" xfId="0" applyFont="1" applyBorder="1" applyAlignment="1">
      <alignment vertical="center" wrapText="1"/>
    </xf>
    <xf numFmtId="165" fontId="4" fillId="2" borderId="1" xfId="1" applyNumberFormat="1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5" zoomScaleNormal="100" zoomScaleSheetLayoutView="100" workbookViewId="0">
      <selection activeCell="D37" sqref="D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44140625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7.5546875" style="2" customWidth="1"/>
    <col min="9" max="16384" width="9.109375" style="2"/>
  </cols>
  <sheetData>
    <row r="1" spans="1:5" ht="15.6" x14ac:dyDescent="0.25">
      <c r="A1" s="51" t="s">
        <v>11</v>
      </c>
      <c r="B1" s="51"/>
      <c r="C1" s="51"/>
      <c r="D1" s="51"/>
      <c r="E1" s="51"/>
    </row>
    <row r="2" spans="1:5" ht="30.75" customHeight="1" x14ac:dyDescent="0.3">
      <c r="A2" s="52" t="s">
        <v>12</v>
      </c>
      <c r="B2" s="53"/>
      <c r="C2" s="53"/>
      <c r="D2" s="53"/>
      <c r="E2" s="53"/>
    </row>
    <row r="3" spans="1:5" ht="15.6" x14ac:dyDescent="0.3">
      <c r="A3" s="52" t="s">
        <v>49</v>
      </c>
      <c r="B3" s="52"/>
      <c r="C3" s="52"/>
      <c r="D3" s="52"/>
      <c r="E3" s="52"/>
    </row>
    <row r="4" spans="1:5" s="1" customFormat="1" ht="15.6" x14ac:dyDescent="0.3">
      <c r="A4" s="5" t="s">
        <v>13</v>
      </c>
      <c r="B4" s="30"/>
      <c r="C4" s="30"/>
      <c r="D4" s="54" t="s">
        <v>50</v>
      </c>
      <c r="E4" s="54"/>
    </row>
    <row r="5" spans="1:5" x14ac:dyDescent="0.25">
      <c r="A5" s="28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0" t="s">
        <v>65</v>
      </c>
      <c r="B9" s="50"/>
      <c r="C9" s="50"/>
      <c r="D9" s="50"/>
      <c r="E9" s="50"/>
    </row>
    <row r="10" spans="1:5" ht="21" customHeight="1" x14ac:dyDescent="0.25">
      <c r="A10" s="57" t="s">
        <v>14</v>
      </c>
      <c r="B10" s="58"/>
      <c r="C10" s="58"/>
      <c r="D10" s="58"/>
      <c r="E10" s="58"/>
    </row>
    <row r="11" spans="1:5" x14ac:dyDescent="0.25">
      <c r="A11" s="50" t="s">
        <v>66</v>
      </c>
      <c r="B11" s="50"/>
      <c r="C11" s="50"/>
      <c r="D11" s="50"/>
      <c r="E11" s="50"/>
    </row>
    <row r="12" spans="1:5" ht="12.75" customHeight="1" x14ac:dyDescent="0.25">
      <c r="A12" s="56" t="s">
        <v>15</v>
      </c>
      <c r="B12" s="59"/>
      <c r="C12" s="59"/>
      <c r="D12" s="59"/>
      <c r="E12" s="59"/>
    </row>
    <row r="13" spans="1:5" ht="15.75" customHeight="1" x14ac:dyDescent="0.25">
      <c r="A13" s="50" t="s">
        <v>22</v>
      </c>
      <c r="B13" s="50"/>
      <c r="C13" s="50"/>
      <c r="D13" s="50"/>
      <c r="E13" s="50"/>
    </row>
    <row r="14" spans="1:5" ht="18" customHeight="1" x14ac:dyDescent="0.25">
      <c r="A14" s="56" t="s">
        <v>2</v>
      </c>
      <c r="B14" s="59"/>
      <c r="C14" s="59"/>
      <c r="D14" s="59"/>
      <c r="E14" s="59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56" t="s">
        <v>16</v>
      </c>
      <c r="B16" s="59"/>
      <c r="C16" s="59"/>
      <c r="D16" s="59"/>
      <c r="E16" s="59"/>
    </row>
    <row r="17" spans="1:7" ht="32.25" customHeight="1" x14ac:dyDescent="0.25">
      <c r="A17" s="50" t="s">
        <v>17</v>
      </c>
      <c r="B17" s="50"/>
      <c r="C17" s="50"/>
      <c r="D17" s="50"/>
      <c r="E17" s="50"/>
    </row>
    <row r="18" spans="1:7" ht="56.4" customHeight="1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61" t="s">
        <v>27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2">
        <v>2735.6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42</v>
      </c>
      <c r="C22" s="3" t="s">
        <v>4</v>
      </c>
      <c r="D22" s="3">
        <f>11.21</f>
        <v>11.21</v>
      </c>
      <c r="E22" s="9">
        <f>D22*F20*G20</f>
        <v>91998.228000000003</v>
      </c>
      <c r="G22" s="21"/>
    </row>
    <row r="23" spans="1:7" ht="55.2" x14ac:dyDescent="0.25">
      <c r="A23" s="8" t="s">
        <v>51</v>
      </c>
      <c r="B23" s="31" t="s">
        <v>52</v>
      </c>
      <c r="C23" s="3" t="s">
        <v>4</v>
      </c>
      <c r="D23" s="3"/>
      <c r="E23" s="9">
        <v>346.56</v>
      </c>
      <c r="G23" s="21"/>
    </row>
    <row r="24" spans="1:7" x14ac:dyDescent="0.25">
      <c r="A24" s="8" t="s">
        <v>58</v>
      </c>
      <c r="B24" s="10" t="s">
        <v>30</v>
      </c>
      <c r="C24" s="3" t="s">
        <v>31</v>
      </c>
      <c r="D24" s="3"/>
      <c r="E24" s="9">
        <v>1066.01</v>
      </c>
      <c r="G24" s="21"/>
    </row>
    <row r="25" spans="1:7" ht="27.6" x14ac:dyDescent="0.25">
      <c r="A25" s="8" t="s">
        <v>62</v>
      </c>
      <c r="B25" s="10" t="s">
        <v>63</v>
      </c>
      <c r="C25" s="3" t="s">
        <v>31</v>
      </c>
      <c r="D25" s="3">
        <v>0.41</v>
      </c>
      <c r="E25" s="9">
        <f>D25*F20*G20</f>
        <v>3364.788</v>
      </c>
      <c r="G25" s="21"/>
    </row>
    <row r="26" spans="1:7" x14ac:dyDescent="0.25">
      <c r="A26" s="8" t="s">
        <v>43</v>
      </c>
      <c r="B26" s="10" t="s">
        <v>24</v>
      </c>
      <c r="C26" s="3" t="s">
        <v>4</v>
      </c>
      <c r="D26" s="3">
        <v>4.5999999999999996</v>
      </c>
      <c r="E26" s="9">
        <f>D26*F20*G20</f>
        <v>37751.279999999999</v>
      </c>
      <c r="G26" s="21"/>
    </row>
    <row r="27" spans="1:7" x14ac:dyDescent="0.25">
      <c r="A27" s="8" t="s">
        <v>35</v>
      </c>
      <c r="B27" s="10" t="s">
        <v>30</v>
      </c>
      <c r="C27" s="3" t="s">
        <v>31</v>
      </c>
      <c r="D27" s="3"/>
      <c r="E27" s="9">
        <v>0</v>
      </c>
      <c r="G27" s="21"/>
    </row>
    <row r="28" spans="1:7" x14ac:dyDescent="0.25">
      <c r="A28" s="8" t="s">
        <v>40</v>
      </c>
      <c r="B28" s="10" t="s">
        <v>30</v>
      </c>
      <c r="C28" s="3" t="s">
        <v>31</v>
      </c>
      <c r="D28" s="3"/>
      <c r="E28" s="9">
        <v>4320.1099999999997</v>
      </c>
      <c r="G28" s="21"/>
    </row>
    <row r="29" spans="1:7" x14ac:dyDescent="0.25">
      <c r="A29" s="8" t="s">
        <v>36</v>
      </c>
      <c r="B29" s="10" t="s">
        <v>30</v>
      </c>
      <c r="C29" s="3" t="s">
        <v>31</v>
      </c>
      <c r="D29" s="3"/>
      <c r="E29" s="9">
        <v>4670.05</v>
      </c>
      <c r="G29" s="21"/>
    </row>
    <row r="30" spans="1:7" x14ac:dyDescent="0.25">
      <c r="A30" s="8" t="s">
        <v>44</v>
      </c>
      <c r="B30" s="10" t="s">
        <v>30</v>
      </c>
      <c r="C30" s="3" t="s">
        <v>31</v>
      </c>
      <c r="D30" s="3"/>
      <c r="E30" s="9">
        <v>3912.81</v>
      </c>
      <c r="G30" s="21"/>
    </row>
    <row r="31" spans="1:7" x14ac:dyDescent="0.25">
      <c r="A31" s="8" t="s">
        <v>29</v>
      </c>
      <c r="B31" s="10" t="s">
        <v>30</v>
      </c>
      <c r="C31" s="3" t="s">
        <v>31</v>
      </c>
      <c r="D31" s="3"/>
      <c r="E31" s="9">
        <v>1253.3399999999999</v>
      </c>
      <c r="G31" s="21"/>
    </row>
    <row r="32" spans="1:7" x14ac:dyDescent="0.25">
      <c r="A32" s="16" t="s">
        <v>53</v>
      </c>
      <c r="B32" s="24" t="s">
        <v>57</v>
      </c>
      <c r="C32" s="3" t="s">
        <v>46</v>
      </c>
      <c r="D32" s="24">
        <v>12</v>
      </c>
      <c r="E32" s="9">
        <f>D32*197.1</f>
        <v>2365.1999999999998</v>
      </c>
      <c r="G32" s="21"/>
    </row>
    <row r="33" spans="1:8" ht="27.6" x14ac:dyDescent="0.25">
      <c r="A33" s="23" t="s">
        <v>54</v>
      </c>
      <c r="B33" s="24" t="s">
        <v>57</v>
      </c>
      <c r="C33" s="3" t="s">
        <v>46</v>
      </c>
      <c r="D33" s="26">
        <v>4</v>
      </c>
      <c r="E33" s="9">
        <f t="shared" ref="E33:E35" si="0">D33*197.1</f>
        <v>788.4</v>
      </c>
      <c r="G33" s="21"/>
    </row>
    <row r="34" spans="1:8" ht="27.6" x14ac:dyDescent="0.25">
      <c r="A34" s="16" t="s">
        <v>55</v>
      </c>
      <c r="B34" s="24" t="s">
        <v>45</v>
      </c>
      <c r="C34" s="3" t="s">
        <v>46</v>
      </c>
      <c r="D34" s="24">
        <v>1.5</v>
      </c>
      <c r="E34" s="9">
        <f t="shared" si="0"/>
        <v>295.64999999999998</v>
      </c>
      <c r="G34" s="21"/>
    </row>
    <row r="35" spans="1:8" x14ac:dyDescent="0.25">
      <c r="A35" s="16" t="s">
        <v>56</v>
      </c>
      <c r="B35" s="24" t="s">
        <v>45</v>
      </c>
      <c r="C35" s="3" t="s">
        <v>46</v>
      </c>
      <c r="D35" s="24">
        <v>1</v>
      </c>
      <c r="E35" s="9">
        <f t="shared" si="0"/>
        <v>197.1</v>
      </c>
      <c r="G35" s="21"/>
    </row>
    <row r="36" spans="1:8" s="15" customFormat="1" x14ac:dyDescent="0.25">
      <c r="A36" s="11" t="s">
        <v>28</v>
      </c>
      <c r="B36" s="12"/>
      <c r="C36" s="13"/>
      <c r="D36" s="13">
        <f>SUM(D32:D35)</f>
        <v>18.5</v>
      </c>
      <c r="E36" s="14">
        <f>SUM(E22:E35)</f>
        <v>152329.52599999995</v>
      </c>
    </row>
    <row r="37" spans="1:8" ht="10.5" customHeight="1" x14ac:dyDescent="0.25"/>
    <row r="38" spans="1:8" ht="32.25" customHeight="1" x14ac:dyDescent="0.25">
      <c r="A38" s="62" t="s">
        <v>64</v>
      </c>
      <c r="B38" s="62"/>
      <c r="C38" s="62"/>
      <c r="D38" s="62"/>
      <c r="E38" s="62"/>
    </row>
    <row r="39" spans="1:8" ht="30" customHeight="1" x14ac:dyDescent="0.25">
      <c r="A39" s="50" t="s">
        <v>21</v>
      </c>
      <c r="B39" s="50"/>
      <c r="C39" s="50"/>
      <c r="D39" s="50"/>
      <c r="E39" s="50"/>
    </row>
    <row r="40" spans="1:8" ht="15.75" customHeight="1" x14ac:dyDescent="0.25">
      <c r="A40" s="50" t="s">
        <v>20</v>
      </c>
      <c r="B40" s="50"/>
      <c r="C40" s="50"/>
      <c r="D40" s="50"/>
      <c r="E40" s="50"/>
      <c r="F40" s="15"/>
      <c r="G40" s="15"/>
      <c r="H40" s="17"/>
    </row>
    <row r="41" spans="1:8" ht="31.5" customHeight="1" x14ac:dyDescent="0.25">
      <c r="A41" s="50" t="s">
        <v>33</v>
      </c>
      <c r="B41" s="50"/>
      <c r="C41" s="50"/>
      <c r="D41" s="50"/>
      <c r="E41" s="50"/>
    </row>
    <row r="42" spans="1:8" x14ac:dyDescent="0.25">
      <c r="A42" s="60" t="s">
        <v>5</v>
      </c>
      <c r="B42" s="60"/>
      <c r="C42" s="60"/>
      <c r="D42" s="60"/>
      <c r="E42" s="60"/>
    </row>
    <row r="43" spans="1:8" x14ac:dyDescent="0.25">
      <c r="A43" s="50" t="s">
        <v>18</v>
      </c>
      <c r="B43" s="50"/>
      <c r="C43" s="50"/>
      <c r="D43" s="50"/>
      <c r="E43" s="50"/>
    </row>
    <row r="44" spans="1:8" ht="15" customHeight="1" x14ac:dyDescent="0.25">
      <c r="A44" s="63" t="s">
        <v>32</v>
      </c>
      <c r="B44" s="63"/>
      <c r="C44" s="63"/>
      <c r="D44" s="63"/>
      <c r="E44" s="6"/>
    </row>
    <row r="45" spans="1:8" ht="11.25" customHeight="1" x14ac:dyDescent="0.25">
      <c r="B45" s="64" t="s">
        <v>19</v>
      </c>
      <c r="C45" s="64"/>
      <c r="D45" s="64"/>
      <c r="E45" s="7" t="s">
        <v>6</v>
      </c>
    </row>
    <row r="46" spans="1:8" x14ac:dyDescent="0.25">
      <c r="A46" s="27"/>
      <c r="B46" s="27"/>
      <c r="C46" s="27"/>
      <c r="D46" s="27"/>
      <c r="E46" s="27"/>
    </row>
    <row r="47" spans="1:8" ht="15" customHeight="1" x14ac:dyDescent="0.25">
      <c r="A47" s="65" t="s">
        <v>67</v>
      </c>
      <c r="B47" s="65"/>
      <c r="C47" s="65"/>
      <c r="D47" s="65"/>
      <c r="E47" s="6"/>
    </row>
    <row r="48" spans="1:8" ht="11.25" customHeight="1" x14ac:dyDescent="0.25">
      <c r="B48" s="64" t="s">
        <v>19</v>
      </c>
      <c r="C48" s="64"/>
      <c r="D48" s="64"/>
      <c r="E48" s="7" t="s">
        <v>6</v>
      </c>
    </row>
    <row r="49" spans="1:2" x14ac:dyDescent="0.25">
      <c r="A49" s="2" t="s">
        <v>68</v>
      </c>
    </row>
    <row r="50" spans="1:2" x14ac:dyDescent="0.25">
      <c r="A50" s="15" t="s">
        <v>34</v>
      </c>
    </row>
    <row r="51" spans="1:2" x14ac:dyDescent="0.25">
      <c r="A51" s="2" t="s">
        <v>41</v>
      </c>
      <c r="B51" s="18">
        <v>82624.45</v>
      </c>
    </row>
    <row r="52" spans="1:2" ht="26.4" x14ac:dyDescent="0.25">
      <c r="A52" s="22" t="s">
        <v>59</v>
      </c>
      <c r="B52" s="19"/>
    </row>
    <row r="53" spans="1:2" x14ac:dyDescent="0.25">
      <c r="A53" s="2" t="s">
        <v>37</v>
      </c>
      <c r="B53" s="19">
        <v>170205.18</v>
      </c>
    </row>
    <row r="54" spans="1:2" x14ac:dyDescent="0.25">
      <c r="A54" s="2" t="s">
        <v>60</v>
      </c>
      <c r="B54" s="19">
        <v>1050</v>
      </c>
    </row>
    <row r="55" spans="1:2" x14ac:dyDescent="0.25">
      <c r="A55" s="2" t="s">
        <v>48</v>
      </c>
      <c r="B55" s="19">
        <f>2*300</f>
        <v>600</v>
      </c>
    </row>
    <row r="56" spans="1:2" x14ac:dyDescent="0.25">
      <c r="A56" s="2" t="s">
        <v>61</v>
      </c>
      <c r="B56" s="19">
        <f>200*8.5</f>
        <v>1700</v>
      </c>
    </row>
    <row r="57" spans="1:2" ht="27.6" x14ac:dyDescent="0.25">
      <c r="A57" s="29" t="s">
        <v>38</v>
      </c>
      <c r="B57" s="19">
        <f>E36</f>
        <v>152329.52599999995</v>
      </c>
    </row>
    <row r="58" spans="1:2" x14ac:dyDescent="0.25">
      <c r="A58" s="20" t="s">
        <v>39</v>
      </c>
      <c r="B58" s="18">
        <f>B51+B53+B54+B55+B56-B57</f>
        <v>103850.10400000005</v>
      </c>
    </row>
  </sheetData>
  <mergeCells count="29">
    <mergeCell ref="A43:E43"/>
    <mergeCell ref="A44:D44"/>
    <mergeCell ref="B45:D45"/>
    <mergeCell ref="A47:D47"/>
    <mergeCell ref="B48:D48"/>
    <mergeCell ref="A42:E42"/>
    <mergeCell ref="A14:E14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Normal="100" zoomScaleSheetLayoutView="100" workbookViewId="0">
      <selection activeCell="E32" sqref="E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44140625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7.5546875" style="2" customWidth="1"/>
    <col min="9" max="16384" width="9.109375" style="2"/>
  </cols>
  <sheetData>
    <row r="1" spans="1:5" ht="15.6" x14ac:dyDescent="0.25">
      <c r="A1" s="51" t="s">
        <v>11</v>
      </c>
      <c r="B1" s="51"/>
      <c r="C1" s="51"/>
      <c r="D1" s="51"/>
      <c r="E1" s="51"/>
    </row>
    <row r="2" spans="1:5" ht="30.75" customHeight="1" x14ac:dyDescent="0.3">
      <c r="A2" s="52" t="s">
        <v>12</v>
      </c>
      <c r="B2" s="53"/>
      <c r="C2" s="53"/>
      <c r="D2" s="53"/>
      <c r="E2" s="53"/>
    </row>
    <row r="3" spans="1:5" x14ac:dyDescent="0.25">
      <c r="A3" s="66" t="s">
        <v>69</v>
      </c>
      <c r="B3" s="66"/>
      <c r="C3" s="66"/>
      <c r="D3" s="66"/>
      <c r="E3" s="66"/>
    </row>
    <row r="4" spans="1:5" s="1" customFormat="1" ht="15.6" x14ac:dyDescent="0.3">
      <c r="A4" s="38" t="s">
        <v>13</v>
      </c>
      <c r="B4" s="4"/>
      <c r="C4" s="4"/>
      <c r="D4" s="4"/>
      <c r="E4" s="39" t="s">
        <v>70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0" t="s">
        <v>78</v>
      </c>
      <c r="B9" s="50"/>
      <c r="C9" s="50"/>
      <c r="D9" s="50"/>
      <c r="E9" s="50"/>
    </row>
    <row r="10" spans="1:5" ht="21" customHeight="1" x14ac:dyDescent="0.25">
      <c r="A10" s="57" t="s">
        <v>14</v>
      </c>
      <c r="B10" s="58"/>
      <c r="C10" s="58"/>
      <c r="D10" s="58"/>
      <c r="E10" s="58"/>
    </row>
    <row r="11" spans="1:5" ht="22.8" customHeight="1" x14ac:dyDescent="0.25">
      <c r="A11" s="50" t="s">
        <v>77</v>
      </c>
      <c r="B11" s="50"/>
      <c r="C11" s="50"/>
      <c r="D11" s="50"/>
      <c r="E11" s="50"/>
    </row>
    <row r="12" spans="1:5" ht="12.75" customHeight="1" x14ac:dyDescent="0.25">
      <c r="A12" s="56" t="s">
        <v>15</v>
      </c>
      <c r="B12" s="59"/>
      <c r="C12" s="59"/>
      <c r="D12" s="59"/>
      <c r="E12" s="59"/>
    </row>
    <row r="13" spans="1:5" ht="15.75" customHeight="1" x14ac:dyDescent="0.25">
      <c r="A13" s="50" t="s">
        <v>22</v>
      </c>
      <c r="B13" s="50"/>
      <c r="C13" s="50"/>
      <c r="D13" s="50"/>
      <c r="E13" s="50"/>
    </row>
    <row r="14" spans="1:5" ht="18" customHeight="1" x14ac:dyDescent="0.25">
      <c r="A14" s="56" t="s">
        <v>2</v>
      </c>
      <c r="B14" s="59"/>
      <c r="C14" s="59"/>
      <c r="D14" s="59"/>
      <c r="E14" s="59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56" t="s">
        <v>16</v>
      </c>
      <c r="B16" s="59"/>
      <c r="C16" s="59"/>
      <c r="D16" s="59"/>
      <c r="E16" s="59"/>
    </row>
    <row r="17" spans="1:7" ht="32.25" customHeight="1" x14ac:dyDescent="0.25">
      <c r="A17" s="50" t="s">
        <v>17</v>
      </c>
      <c r="B17" s="50"/>
      <c r="C17" s="50"/>
      <c r="D17" s="50"/>
      <c r="E17" s="50"/>
    </row>
    <row r="18" spans="1:7" ht="56.4" customHeight="1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61" t="s">
        <v>27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2">
        <v>2735.6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42</v>
      </c>
      <c r="C22" s="3" t="s">
        <v>4</v>
      </c>
      <c r="D22" s="3">
        <f>11.21</f>
        <v>11.21</v>
      </c>
      <c r="E22" s="9">
        <f>D22*F20*G20</f>
        <v>91998.228000000003</v>
      </c>
      <c r="G22" s="21"/>
    </row>
    <row r="23" spans="1:7" ht="69" x14ac:dyDescent="0.25">
      <c r="A23" s="8" t="s">
        <v>71</v>
      </c>
      <c r="B23" s="10" t="s">
        <v>72</v>
      </c>
      <c r="C23" s="3" t="s">
        <v>4</v>
      </c>
      <c r="D23" s="3"/>
      <c r="E23" s="9">
        <f>1692.7*3</f>
        <v>5078.1000000000004</v>
      </c>
      <c r="G23" s="21"/>
    </row>
    <row r="24" spans="1:7" x14ac:dyDescent="0.25">
      <c r="A24" s="8" t="s">
        <v>58</v>
      </c>
      <c r="B24" s="10" t="s">
        <v>72</v>
      </c>
      <c r="C24" s="3" t="s">
        <v>31</v>
      </c>
      <c r="D24" s="3"/>
      <c r="E24" s="9">
        <v>0</v>
      </c>
      <c r="G24" s="21"/>
    </row>
    <row r="25" spans="1:7" ht="27.6" x14ac:dyDescent="0.25">
      <c r="A25" s="8" t="s">
        <v>62</v>
      </c>
      <c r="B25" s="10" t="s">
        <v>63</v>
      </c>
      <c r="C25" s="3" t="s">
        <v>31</v>
      </c>
      <c r="D25" s="3">
        <v>0.41</v>
      </c>
      <c r="E25" s="9">
        <f>D25*F20*G20</f>
        <v>3364.788</v>
      </c>
      <c r="G25" s="21"/>
    </row>
    <row r="26" spans="1:7" x14ac:dyDescent="0.25">
      <c r="A26" s="8" t="s">
        <v>43</v>
      </c>
      <c r="B26" s="10" t="s">
        <v>24</v>
      </c>
      <c r="C26" s="3" t="s">
        <v>4</v>
      </c>
      <c r="D26" s="3">
        <v>4.5999999999999996</v>
      </c>
      <c r="E26" s="9">
        <f>D26*F20*G20</f>
        <v>37751.279999999999</v>
      </c>
      <c r="G26" s="21"/>
    </row>
    <row r="27" spans="1:7" x14ac:dyDescent="0.25">
      <c r="A27" s="8" t="s">
        <v>35</v>
      </c>
      <c r="B27" s="10" t="s">
        <v>72</v>
      </c>
      <c r="C27" s="3" t="s">
        <v>31</v>
      </c>
      <c r="D27" s="3"/>
      <c r="E27" s="9">
        <v>0</v>
      </c>
      <c r="G27" s="21"/>
    </row>
    <row r="28" spans="1:7" x14ac:dyDescent="0.25">
      <c r="A28" s="8" t="s">
        <v>40</v>
      </c>
      <c r="B28" s="10" t="s">
        <v>72</v>
      </c>
      <c r="C28" s="3" t="s">
        <v>31</v>
      </c>
      <c r="D28" s="3"/>
      <c r="E28" s="9">
        <v>4589.08</v>
      </c>
      <c r="G28" s="21"/>
    </row>
    <row r="29" spans="1:7" x14ac:dyDescent="0.25">
      <c r="A29" s="8" t="s">
        <v>36</v>
      </c>
      <c r="B29" s="10" t="s">
        <v>72</v>
      </c>
      <c r="C29" s="3" t="s">
        <v>31</v>
      </c>
      <c r="D29" s="3"/>
      <c r="E29" s="9">
        <v>4123.3500000000004</v>
      </c>
      <c r="G29" s="21"/>
    </row>
    <row r="30" spans="1:7" x14ac:dyDescent="0.25">
      <c r="A30" s="8" t="s">
        <v>44</v>
      </c>
      <c r="B30" s="10" t="s">
        <v>72</v>
      </c>
      <c r="C30" s="3" t="s">
        <v>31</v>
      </c>
      <c r="D30" s="3"/>
      <c r="E30" s="9">
        <v>3912.81</v>
      </c>
      <c r="G30" s="21"/>
    </row>
    <row r="31" spans="1:7" x14ac:dyDescent="0.25">
      <c r="A31" s="8" t="s">
        <v>29</v>
      </c>
      <c r="B31" s="10" t="s">
        <v>72</v>
      </c>
      <c r="C31" s="3" t="s">
        <v>31</v>
      </c>
      <c r="D31" s="3"/>
      <c r="E31" s="9">
        <v>391.04</v>
      </c>
      <c r="G31" s="21"/>
    </row>
    <row r="32" spans="1:7" ht="27.6" x14ac:dyDescent="0.25">
      <c r="A32" s="16" t="s">
        <v>73</v>
      </c>
      <c r="B32" s="24" t="s">
        <v>74</v>
      </c>
      <c r="C32" s="3" t="s">
        <v>46</v>
      </c>
      <c r="D32" s="24">
        <v>0.5</v>
      </c>
      <c r="E32" s="9">
        <f>D32*197.1</f>
        <v>98.55</v>
      </c>
      <c r="G32" s="21"/>
    </row>
    <row r="33" spans="1:8" s="15" customFormat="1" x14ac:dyDescent="0.25">
      <c r="A33" s="11" t="s">
        <v>28</v>
      </c>
      <c r="B33" s="12"/>
      <c r="C33" s="13"/>
      <c r="D33" s="13"/>
      <c r="E33" s="14">
        <f>SUM(E22:E32)</f>
        <v>151307.226</v>
      </c>
    </row>
    <row r="34" spans="1:8" ht="10.5" customHeight="1" x14ac:dyDescent="0.25"/>
    <row r="35" spans="1:8" ht="32.25" customHeight="1" x14ac:dyDescent="0.25">
      <c r="A35" s="62" t="s">
        <v>75</v>
      </c>
      <c r="B35" s="62"/>
      <c r="C35" s="62"/>
      <c r="D35" s="62"/>
      <c r="E35" s="62"/>
    </row>
    <row r="36" spans="1:8" ht="30" customHeight="1" x14ac:dyDescent="0.25">
      <c r="A36" s="50" t="s">
        <v>21</v>
      </c>
      <c r="B36" s="50"/>
      <c r="C36" s="50"/>
      <c r="D36" s="50"/>
      <c r="E36" s="50"/>
    </row>
    <row r="37" spans="1:8" ht="15.75" customHeight="1" x14ac:dyDescent="0.25">
      <c r="A37" s="50" t="s">
        <v>20</v>
      </c>
      <c r="B37" s="50"/>
      <c r="C37" s="50"/>
      <c r="D37" s="50"/>
      <c r="E37" s="50"/>
      <c r="F37" s="15"/>
      <c r="G37" s="15"/>
      <c r="H37" s="17"/>
    </row>
    <row r="38" spans="1:8" ht="31.5" customHeight="1" x14ac:dyDescent="0.25">
      <c r="A38" s="50" t="s">
        <v>33</v>
      </c>
      <c r="B38" s="50"/>
      <c r="C38" s="50"/>
      <c r="D38" s="50"/>
      <c r="E38" s="50"/>
    </row>
    <row r="39" spans="1:8" x14ac:dyDescent="0.25">
      <c r="A39" s="60" t="s">
        <v>5</v>
      </c>
      <c r="B39" s="60"/>
      <c r="C39" s="60"/>
      <c r="D39" s="60"/>
      <c r="E39" s="60"/>
    </row>
    <row r="40" spans="1:8" x14ac:dyDescent="0.25">
      <c r="A40" s="50" t="s">
        <v>18</v>
      </c>
      <c r="B40" s="50"/>
      <c r="C40" s="50"/>
      <c r="D40" s="50"/>
      <c r="E40" s="50"/>
    </row>
    <row r="41" spans="1:8" ht="15" customHeight="1" x14ac:dyDescent="0.25">
      <c r="A41" s="63" t="s">
        <v>32</v>
      </c>
      <c r="B41" s="63"/>
      <c r="C41" s="63"/>
      <c r="D41" s="63"/>
      <c r="E41" s="6"/>
    </row>
    <row r="42" spans="1:8" ht="11.25" customHeight="1" x14ac:dyDescent="0.25">
      <c r="B42" s="64" t="s">
        <v>19</v>
      </c>
      <c r="C42" s="64"/>
      <c r="D42" s="64"/>
      <c r="E42" s="7" t="s">
        <v>6</v>
      </c>
    </row>
    <row r="43" spans="1:8" x14ac:dyDescent="0.25">
      <c r="A43" s="32"/>
      <c r="B43" s="32"/>
      <c r="C43" s="32"/>
      <c r="D43" s="32"/>
      <c r="E43" s="32"/>
    </row>
    <row r="44" spans="1:8" ht="15" customHeight="1" x14ac:dyDescent="0.25">
      <c r="A44" s="65" t="s">
        <v>79</v>
      </c>
      <c r="B44" s="65"/>
      <c r="C44" s="65"/>
      <c r="D44" s="65"/>
      <c r="E44" s="6"/>
    </row>
    <row r="45" spans="1:8" ht="11.25" customHeight="1" x14ac:dyDescent="0.25">
      <c r="B45" s="64" t="s">
        <v>19</v>
      </c>
      <c r="C45" s="64"/>
      <c r="D45" s="64"/>
      <c r="E45" s="7" t="s">
        <v>6</v>
      </c>
    </row>
    <row r="46" spans="1:8" x14ac:dyDescent="0.25">
      <c r="A46" s="2" t="s">
        <v>68</v>
      </c>
    </row>
    <row r="47" spans="1:8" x14ac:dyDescent="0.25">
      <c r="A47" s="15" t="s">
        <v>34</v>
      </c>
    </row>
    <row r="48" spans="1:8" x14ac:dyDescent="0.25">
      <c r="A48" s="2" t="s">
        <v>41</v>
      </c>
      <c r="B48" s="18">
        <f>'1кв'!B58</f>
        <v>103850.10400000005</v>
      </c>
    </row>
    <row r="49" spans="1:2" ht="26.4" x14ac:dyDescent="0.25">
      <c r="A49" s="22" t="s">
        <v>76</v>
      </c>
      <c r="B49" s="19"/>
    </row>
    <row r="50" spans="1:2" x14ac:dyDescent="0.25">
      <c r="A50" s="2" t="s">
        <v>37</v>
      </c>
      <c r="B50" s="19">
        <v>174888.97</v>
      </c>
    </row>
    <row r="51" spans="1:2" x14ac:dyDescent="0.25">
      <c r="A51" s="2" t="s">
        <v>60</v>
      </c>
      <c r="B51" s="19">
        <v>1050</v>
      </c>
    </row>
    <row r="52" spans="1:2" x14ac:dyDescent="0.25">
      <c r="A52" s="2" t="s">
        <v>48</v>
      </c>
      <c r="B52" s="19">
        <f>3*300</f>
        <v>900</v>
      </c>
    </row>
    <row r="53" spans="1:2" x14ac:dyDescent="0.25">
      <c r="A53" s="2" t="s">
        <v>61</v>
      </c>
      <c r="B53" s="19">
        <f>200*3</f>
        <v>600</v>
      </c>
    </row>
    <row r="54" spans="1:2" ht="27.6" x14ac:dyDescent="0.25">
      <c r="A54" s="34" t="s">
        <v>38</v>
      </c>
      <c r="B54" s="19">
        <f>E33</f>
        <v>151307.226</v>
      </c>
    </row>
    <row r="55" spans="1:2" x14ac:dyDescent="0.25">
      <c r="A55" s="20" t="s">
        <v>39</v>
      </c>
      <c r="B55" s="18">
        <f>B48+B50+B51+B52+B53-B54</f>
        <v>129981.84800000003</v>
      </c>
    </row>
  </sheetData>
  <mergeCells count="28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5" zoomScaleNormal="100" zoomScaleSheetLayoutView="100" workbookViewId="0">
      <selection activeCell="E33" sqref="E3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44140625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7.5546875" style="2" customWidth="1"/>
    <col min="9" max="16384" width="9.109375" style="2"/>
  </cols>
  <sheetData>
    <row r="1" spans="1:5" ht="15.6" x14ac:dyDescent="0.25">
      <c r="A1" s="51" t="s">
        <v>11</v>
      </c>
      <c r="B1" s="51"/>
      <c r="C1" s="51"/>
      <c r="D1" s="51"/>
      <c r="E1" s="51"/>
    </row>
    <row r="2" spans="1:5" ht="30.75" customHeight="1" x14ac:dyDescent="0.3">
      <c r="A2" s="52" t="s">
        <v>12</v>
      </c>
      <c r="B2" s="53"/>
      <c r="C2" s="53"/>
      <c r="D2" s="53"/>
      <c r="E2" s="53"/>
    </row>
    <row r="3" spans="1:5" x14ac:dyDescent="0.25">
      <c r="A3" s="66" t="s">
        <v>80</v>
      </c>
      <c r="B3" s="66"/>
      <c r="C3" s="66"/>
      <c r="D3" s="66"/>
      <c r="E3" s="66"/>
    </row>
    <row r="4" spans="1:5" s="1" customFormat="1" ht="15.6" x14ac:dyDescent="0.3">
      <c r="A4" s="38" t="s">
        <v>13</v>
      </c>
      <c r="B4" s="4"/>
      <c r="C4" s="4"/>
      <c r="D4" s="4"/>
      <c r="E4" s="39" t="s">
        <v>81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0" t="s">
        <v>78</v>
      </c>
      <c r="B9" s="50"/>
      <c r="C9" s="50"/>
      <c r="D9" s="50"/>
      <c r="E9" s="50"/>
    </row>
    <row r="10" spans="1:5" ht="21" customHeight="1" x14ac:dyDescent="0.25">
      <c r="A10" s="57" t="s">
        <v>14</v>
      </c>
      <c r="B10" s="58"/>
      <c r="C10" s="58"/>
      <c r="D10" s="58"/>
      <c r="E10" s="58"/>
    </row>
    <row r="11" spans="1:5" ht="22.8" customHeight="1" x14ac:dyDescent="0.25">
      <c r="A11" s="50" t="s">
        <v>77</v>
      </c>
      <c r="B11" s="50"/>
      <c r="C11" s="50"/>
      <c r="D11" s="50"/>
      <c r="E11" s="50"/>
    </row>
    <row r="12" spans="1:5" ht="12.75" customHeight="1" x14ac:dyDescent="0.25">
      <c r="A12" s="56" t="s">
        <v>15</v>
      </c>
      <c r="B12" s="59"/>
      <c r="C12" s="59"/>
      <c r="D12" s="59"/>
      <c r="E12" s="59"/>
    </row>
    <row r="13" spans="1:5" ht="15.75" customHeight="1" x14ac:dyDescent="0.25">
      <c r="A13" s="50" t="s">
        <v>22</v>
      </c>
      <c r="B13" s="50"/>
      <c r="C13" s="50"/>
      <c r="D13" s="50"/>
      <c r="E13" s="50"/>
    </row>
    <row r="14" spans="1:5" ht="18" customHeight="1" x14ac:dyDescent="0.25">
      <c r="A14" s="56" t="s">
        <v>2</v>
      </c>
      <c r="B14" s="59"/>
      <c r="C14" s="59"/>
      <c r="D14" s="59"/>
      <c r="E14" s="59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56" t="s">
        <v>16</v>
      </c>
      <c r="B16" s="59"/>
      <c r="C16" s="59"/>
      <c r="D16" s="59"/>
      <c r="E16" s="59"/>
    </row>
    <row r="17" spans="1:7" ht="32.25" customHeight="1" x14ac:dyDescent="0.25">
      <c r="A17" s="50" t="s">
        <v>17</v>
      </c>
      <c r="B17" s="50"/>
      <c r="C17" s="50"/>
      <c r="D17" s="50"/>
      <c r="E17" s="50"/>
    </row>
    <row r="18" spans="1:7" ht="56.4" customHeight="1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61" t="s">
        <v>27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2">
        <v>2735.6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42</v>
      </c>
      <c r="C22" s="3" t="s">
        <v>4</v>
      </c>
      <c r="D22" s="3">
        <v>12.44</v>
      </c>
      <c r="E22" s="9">
        <f>D22*F20*G20</f>
        <v>102092.59199999998</v>
      </c>
      <c r="G22" s="21"/>
    </row>
    <row r="23" spans="1:7" ht="69" x14ac:dyDescent="0.25">
      <c r="A23" s="8" t="s">
        <v>71</v>
      </c>
      <c r="B23" s="10" t="s">
        <v>82</v>
      </c>
      <c r="C23" s="3" t="s">
        <v>4</v>
      </c>
      <c r="D23" s="3"/>
      <c r="E23" s="9">
        <f>1692.7*3</f>
        <v>5078.1000000000004</v>
      </c>
      <c r="G23" s="21"/>
    </row>
    <row r="24" spans="1:7" x14ac:dyDescent="0.25">
      <c r="A24" s="8" t="s">
        <v>58</v>
      </c>
      <c r="B24" s="10" t="s">
        <v>82</v>
      </c>
      <c r="C24" s="3" t="s">
        <v>31</v>
      </c>
      <c r="D24" s="3"/>
      <c r="E24" s="9">
        <v>1066.01</v>
      </c>
      <c r="G24" s="21"/>
    </row>
    <row r="25" spans="1:7" x14ac:dyDescent="0.25">
      <c r="A25" s="8" t="s">
        <v>43</v>
      </c>
      <c r="B25" s="10" t="s">
        <v>24</v>
      </c>
      <c r="C25" s="3" t="s">
        <v>4</v>
      </c>
      <c r="D25" s="3">
        <v>4.78</v>
      </c>
      <c r="E25" s="9">
        <f>D25*F20*G20</f>
        <v>39228.504000000001</v>
      </c>
      <c r="G25" s="21"/>
    </row>
    <row r="26" spans="1:7" x14ac:dyDescent="0.25">
      <c r="A26" s="8" t="s">
        <v>35</v>
      </c>
      <c r="B26" s="10" t="s">
        <v>82</v>
      </c>
      <c r="C26" s="3" t="s">
        <v>31</v>
      </c>
      <c r="D26" s="3"/>
      <c r="E26" s="9">
        <v>3474.47</v>
      </c>
      <c r="G26" s="21"/>
    </row>
    <row r="27" spans="1:7" x14ac:dyDescent="0.25">
      <c r="A27" s="8" t="s">
        <v>40</v>
      </c>
      <c r="B27" s="10" t="s">
        <v>82</v>
      </c>
      <c r="C27" s="3" t="s">
        <v>31</v>
      </c>
      <c r="D27" s="3"/>
      <c r="E27" s="9">
        <v>0</v>
      </c>
      <c r="G27" s="21"/>
    </row>
    <row r="28" spans="1:7" x14ac:dyDescent="0.25">
      <c r="A28" s="8" t="s">
        <v>36</v>
      </c>
      <c r="B28" s="10" t="s">
        <v>82</v>
      </c>
      <c r="C28" s="3" t="s">
        <v>31</v>
      </c>
      <c r="D28" s="3"/>
      <c r="E28" s="9">
        <v>4165.24</v>
      </c>
      <c r="G28" s="21"/>
    </row>
    <row r="29" spans="1:7" x14ac:dyDescent="0.25">
      <c r="A29" s="8" t="s">
        <v>44</v>
      </c>
      <c r="B29" s="10" t="s">
        <v>82</v>
      </c>
      <c r="C29" s="3" t="s">
        <v>31</v>
      </c>
      <c r="D29" s="3"/>
      <c r="E29" s="9">
        <v>4133.34</v>
      </c>
      <c r="G29" s="21"/>
    </row>
    <row r="30" spans="1:7" x14ac:dyDescent="0.25">
      <c r="A30" s="8" t="s">
        <v>29</v>
      </c>
      <c r="B30" s="10" t="s">
        <v>82</v>
      </c>
      <c r="C30" s="3" t="s">
        <v>31</v>
      </c>
      <c r="D30" s="3"/>
      <c r="E30" s="9">
        <v>1708.77</v>
      </c>
      <c r="G30" s="21"/>
    </row>
    <row r="31" spans="1:7" x14ac:dyDescent="0.25">
      <c r="A31" s="46" t="s">
        <v>83</v>
      </c>
      <c r="B31" s="47" t="s">
        <v>90</v>
      </c>
      <c r="C31" s="3" t="s">
        <v>46</v>
      </c>
      <c r="D31" s="24">
        <v>3</v>
      </c>
      <c r="E31" s="9">
        <f>D31*206.95</f>
        <v>620.84999999999991</v>
      </c>
      <c r="G31" s="21"/>
    </row>
    <row r="32" spans="1:7" ht="27.6" x14ac:dyDescent="0.25">
      <c r="A32" s="48" t="s">
        <v>84</v>
      </c>
      <c r="B32" s="49" t="s">
        <v>89</v>
      </c>
      <c r="C32" s="3" t="s">
        <v>46</v>
      </c>
      <c r="D32" s="24">
        <v>3</v>
      </c>
      <c r="E32" s="9">
        <f t="shared" ref="E32:E33" si="0">D32*206.95</f>
        <v>620.84999999999991</v>
      </c>
      <c r="G32" s="21"/>
    </row>
    <row r="33" spans="1:8" ht="27.6" x14ac:dyDescent="0.25">
      <c r="A33" s="48" t="s">
        <v>85</v>
      </c>
      <c r="B33" s="49" t="s">
        <v>89</v>
      </c>
      <c r="C33" s="3" t="s">
        <v>46</v>
      </c>
      <c r="D33" s="44">
        <v>9</v>
      </c>
      <c r="E33" s="9">
        <f t="shared" si="0"/>
        <v>1862.55</v>
      </c>
      <c r="G33" s="21"/>
    </row>
    <row r="34" spans="1:8" x14ac:dyDescent="0.25">
      <c r="A34" s="48" t="s">
        <v>86</v>
      </c>
      <c r="B34" s="49" t="s">
        <v>89</v>
      </c>
      <c r="C34" s="3" t="s">
        <v>31</v>
      </c>
      <c r="D34" s="24"/>
      <c r="E34" s="9">
        <v>7867.76</v>
      </c>
      <c r="G34" s="21"/>
    </row>
    <row r="35" spans="1:8" ht="27.6" x14ac:dyDescent="0.25">
      <c r="A35" s="48" t="s">
        <v>87</v>
      </c>
      <c r="B35" s="49" t="s">
        <v>89</v>
      </c>
      <c r="C35" s="3" t="s">
        <v>31</v>
      </c>
      <c r="D35" s="45"/>
      <c r="E35" s="9">
        <v>10220.02</v>
      </c>
      <c r="G35" s="21"/>
    </row>
    <row r="36" spans="1:8" x14ac:dyDescent="0.25">
      <c r="A36" s="8" t="s">
        <v>88</v>
      </c>
      <c r="B36" s="10" t="s">
        <v>89</v>
      </c>
      <c r="C36" s="3" t="s">
        <v>31</v>
      </c>
      <c r="D36" s="43"/>
      <c r="E36" s="9">
        <v>15900</v>
      </c>
      <c r="G36" s="21"/>
    </row>
    <row r="37" spans="1:8" s="15" customFormat="1" x14ac:dyDescent="0.25">
      <c r="A37" s="11" t="s">
        <v>28</v>
      </c>
      <c r="B37" s="12"/>
      <c r="C37" s="13"/>
      <c r="D37" s="13"/>
      <c r="E37" s="14">
        <f>SUM(E22:E36)</f>
        <v>198039.05599999995</v>
      </c>
    </row>
    <row r="38" spans="1:8" ht="10.5" customHeight="1" x14ac:dyDescent="0.25"/>
    <row r="39" spans="1:8" ht="32.25" customHeight="1" x14ac:dyDescent="0.25">
      <c r="A39" s="62" t="s">
        <v>91</v>
      </c>
      <c r="B39" s="62"/>
      <c r="C39" s="62"/>
      <c r="D39" s="62"/>
      <c r="E39" s="62"/>
    </row>
    <row r="40" spans="1:8" ht="30" customHeight="1" x14ac:dyDescent="0.25">
      <c r="A40" s="50" t="s">
        <v>21</v>
      </c>
      <c r="B40" s="50"/>
      <c r="C40" s="50"/>
      <c r="D40" s="50"/>
      <c r="E40" s="50"/>
    </row>
    <row r="41" spans="1:8" ht="15.75" customHeight="1" x14ac:dyDescent="0.25">
      <c r="A41" s="50" t="s">
        <v>20</v>
      </c>
      <c r="B41" s="50"/>
      <c r="C41" s="50"/>
      <c r="D41" s="50"/>
      <c r="E41" s="50"/>
      <c r="F41" s="15"/>
      <c r="G41" s="15"/>
      <c r="H41" s="17"/>
    </row>
    <row r="42" spans="1:8" ht="31.5" customHeight="1" x14ac:dyDescent="0.25">
      <c r="A42" s="50" t="s">
        <v>33</v>
      </c>
      <c r="B42" s="50"/>
      <c r="C42" s="50"/>
      <c r="D42" s="50"/>
      <c r="E42" s="50"/>
    </row>
    <row r="43" spans="1:8" x14ac:dyDescent="0.25">
      <c r="A43" s="60" t="s">
        <v>5</v>
      </c>
      <c r="B43" s="60"/>
      <c r="C43" s="60"/>
      <c r="D43" s="60"/>
      <c r="E43" s="60"/>
    </row>
    <row r="44" spans="1:8" x14ac:dyDescent="0.25">
      <c r="A44" s="50" t="s">
        <v>18</v>
      </c>
      <c r="B44" s="50"/>
      <c r="C44" s="50"/>
      <c r="D44" s="50"/>
      <c r="E44" s="50"/>
    </row>
    <row r="45" spans="1:8" ht="15" customHeight="1" x14ac:dyDescent="0.25">
      <c r="A45" s="63" t="s">
        <v>32</v>
      </c>
      <c r="B45" s="63"/>
      <c r="C45" s="63"/>
      <c r="D45" s="63"/>
      <c r="E45" s="6"/>
    </row>
    <row r="46" spans="1:8" ht="11.25" customHeight="1" x14ac:dyDescent="0.25">
      <c r="B46" s="64" t="s">
        <v>19</v>
      </c>
      <c r="C46" s="64"/>
      <c r="D46" s="64"/>
      <c r="E46" s="7" t="s">
        <v>6</v>
      </c>
    </row>
    <row r="47" spans="1:8" x14ac:dyDescent="0.25">
      <c r="A47" s="35"/>
      <c r="B47" s="35"/>
      <c r="C47" s="35"/>
      <c r="D47" s="35"/>
      <c r="E47" s="35"/>
    </row>
    <row r="48" spans="1:8" ht="15" customHeight="1" x14ac:dyDescent="0.25">
      <c r="A48" s="65" t="s">
        <v>79</v>
      </c>
      <c r="B48" s="65"/>
      <c r="C48" s="65"/>
      <c r="D48" s="65"/>
      <c r="E48" s="6"/>
    </row>
    <row r="49" spans="1:5" ht="11.25" customHeight="1" x14ac:dyDescent="0.25">
      <c r="B49" s="64" t="s">
        <v>19</v>
      </c>
      <c r="C49" s="64"/>
      <c r="D49" s="64"/>
      <c r="E49" s="7" t="s">
        <v>6</v>
      </c>
    </row>
    <row r="50" spans="1:5" x14ac:dyDescent="0.25">
      <c r="A50" s="2" t="s">
        <v>68</v>
      </c>
    </row>
    <row r="51" spans="1:5" x14ac:dyDescent="0.25">
      <c r="A51" s="15" t="s">
        <v>34</v>
      </c>
    </row>
    <row r="52" spans="1:5" x14ac:dyDescent="0.25">
      <c r="A52" s="2" t="s">
        <v>41</v>
      </c>
      <c r="B52" s="18">
        <f>'2кв'!B55</f>
        <v>129981.84800000003</v>
      </c>
    </row>
    <row r="53" spans="1:5" ht="26.4" x14ac:dyDescent="0.25">
      <c r="A53" s="22" t="s">
        <v>92</v>
      </c>
      <c r="B53" s="19"/>
    </row>
    <row r="54" spans="1:5" x14ac:dyDescent="0.25">
      <c r="A54" s="2" t="s">
        <v>37</v>
      </c>
      <c r="B54" s="19">
        <v>182288.6</v>
      </c>
    </row>
    <row r="55" spans="1:5" x14ac:dyDescent="0.25">
      <c r="A55" s="2" t="s">
        <v>60</v>
      </c>
      <c r="B55" s="19">
        <v>1050</v>
      </c>
    </row>
    <row r="56" spans="1:5" x14ac:dyDescent="0.25">
      <c r="A56" s="2" t="s">
        <v>48</v>
      </c>
      <c r="B56" s="19">
        <f>3*300</f>
        <v>900</v>
      </c>
    </row>
    <row r="57" spans="1:5" x14ac:dyDescent="0.25">
      <c r="A57" s="2" t="s">
        <v>61</v>
      </c>
      <c r="B57" s="19">
        <f>200*3</f>
        <v>600</v>
      </c>
    </row>
    <row r="58" spans="1:5" ht="27.6" x14ac:dyDescent="0.25">
      <c r="A58" s="37" t="s">
        <v>38</v>
      </c>
      <c r="B58" s="19">
        <f>E37</f>
        <v>198039.05599999995</v>
      </c>
    </row>
    <row r="59" spans="1:5" x14ac:dyDescent="0.25">
      <c r="A59" s="20" t="s">
        <v>39</v>
      </c>
      <c r="B59" s="18">
        <f>B52+B54+B55+B56+B57-B58</f>
        <v>116781.39200000008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5:D45"/>
    <mergeCell ref="B46:D46"/>
    <mergeCell ref="A48:D48"/>
    <mergeCell ref="B49:D49"/>
    <mergeCell ref="A39:E39"/>
    <mergeCell ref="A40:E40"/>
    <mergeCell ref="A41:E41"/>
    <mergeCell ref="A42:E42"/>
    <mergeCell ref="A43:E43"/>
    <mergeCell ref="A44:E44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34" zoomScaleNormal="100" zoomScaleSheetLayoutView="100" workbookViewId="0">
      <selection activeCell="A38" sqref="A38:E3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.44140625" style="2" customWidth="1"/>
    <col min="4" max="4" width="16.109375" style="2" customWidth="1"/>
    <col min="5" max="5" width="14.109375" style="2" customWidth="1"/>
    <col min="6" max="6" width="9.109375" style="2"/>
    <col min="7" max="7" width="12.109375" style="2" bestFit="1" customWidth="1"/>
    <col min="8" max="8" width="17.5546875" style="2" customWidth="1"/>
    <col min="9" max="16384" width="9.109375" style="2"/>
  </cols>
  <sheetData>
    <row r="1" spans="1:5" ht="15.6" x14ac:dyDescent="0.25">
      <c r="A1" s="51" t="s">
        <v>11</v>
      </c>
      <c r="B1" s="51"/>
      <c r="C1" s="51"/>
      <c r="D1" s="51"/>
      <c r="E1" s="51"/>
    </row>
    <row r="2" spans="1:5" ht="30.75" customHeight="1" x14ac:dyDescent="0.3">
      <c r="A2" s="52" t="s">
        <v>12</v>
      </c>
      <c r="B2" s="53"/>
      <c r="C2" s="53"/>
      <c r="D2" s="53"/>
      <c r="E2" s="53"/>
    </row>
    <row r="3" spans="1:5" x14ac:dyDescent="0.25">
      <c r="A3" s="66" t="s">
        <v>93</v>
      </c>
      <c r="B3" s="66"/>
      <c r="C3" s="66"/>
      <c r="D3" s="66"/>
      <c r="E3" s="66"/>
    </row>
    <row r="4" spans="1:5" s="1" customFormat="1" ht="15.6" x14ac:dyDescent="0.3">
      <c r="A4" s="38" t="s">
        <v>13</v>
      </c>
      <c r="B4" s="4"/>
      <c r="C4" s="4"/>
      <c r="D4" s="4"/>
      <c r="E4" s="39" t="s">
        <v>94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55" t="s">
        <v>25</v>
      </c>
      <c r="B7" s="55"/>
      <c r="C7" s="55"/>
      <c r="D7" s="55"/>
      <c r="E7" s="55"/>
    </row>
    <row r="8" spans="1:5" x14ac:dyDescent="0.25">
      <c r="A8" s="56" t="s">
        <v>1</v>
      </c>
      <c r="B8" s="56"/>
      <c r="C8" s="56"/>
      <c r="D8" s="56"/>
      <c r="E8" s="56"/>
    </row>
    <row r="9" spans="1:5" x14ac:dyDescent="0.25">
      <c r="A9" s="50" t="s">
        <v>78</v>
      </c>
      <c r="B9" s="50"/>
      <c r="C9" s="50"/>
      <c r="D9" s="50"/>
      <c r="E9" s="50"/>
    </row>
    <row r="10" spans="1:5" ht="21" customHeight="1" x14ac:dyDescent="0.25">
      <c r="A10" s="57" t="s">
        <v>14</v>
      </c>
      <c r="B10" s="58"/>
      <c r="C10" s="58"/>
      <c r="D10" s="58"/>
      <c r="E10" s="58"/>
    </row>
    <row r="11" spans="1:5" ht="22.8" customHeight="1" x14ac:dyDescent="0.25">
      <c r="A11" s="50" t="s">
        <v>77</v>
      </c>
      <c r="B11" s="50"/>
      <c r="C11" s="50"/>
      <c r="D11" s="50"/>
      <c r="E11" s="50"/>
    </row>
    <row r="12" spans="1:5" ht="12.75" customHeight="1" x14ac:dyDescent="0.25">
      <c r="A12" s="56" t="s">
        <v>15</v>
      </c>
      <c r="B12" s="59"/>
      <c r="C12" s="59"/>
      <c r="D12" s="59"/>
      <c r="E12" s="59"/>
    </row>
    <row r="13" spans="1:5" ht="15.75" customHeight="1" x14ac:dyDescent="0.25">
      <c r="A13" s="50" t="s">
        <v>22</v>
      </c>
      <c r="B13" s="50"/>
      <c r="C13" s="50"/>
      <c r="D13" s="50"/>
      <c r="E13" s="50"/>
    </row>
    <row r="14" spans="1:5" ht="18" customHeight="1" x14ac:dyDescent="0.25">
      <c r="A14" s="56" t="s">
        <v>2</v>
      </c>
      <c r="B14" s="59"/>
      <c r="C14" s="59"/>
      <c r="D14" s="59"/>
      <c r="E14" s="59"/>
    </row>
    <row r="15" spans="1:5" ht="18" customHeight="1" x14ac:dyDescent="0.25">
      <c r="A15" s="50" t="s">
        <v>23</v>
      </c>
      <c r="B15" s="50"/>
      <c r="C15" s="50"/>
      <c r="D15" s="50"/>
      <c r="E15" s="50"/>
    </row>
    <row r="16" spans="1:5" x14ac:dyDescent="0.25">
      <c r="A16" s="56" t="s">
        <v>16</v>
      </c>
      <c r="B16" s="59"/>
      <c r="C16" s="59"/>
      <c r="D16" s="59"/>
      <c r="E16" s="59"/>
    </row>
    <row r="17" spans="1:7" ht="32.25" customHeight="1" x14ac:dyDescent="0.25">
      <c r="A17" s="50" t="s">
        <v>17</v>
      </c>
      <c r="B17" s="50"/>
      <c r="C17" s="50"/>
      <c r="D17" s="50"/>
      <c r="E17" s="50"/>
    </row>
    <row r="18" spans="1:7" ht="56.4" customHeight="1" x14ac:dyDescent="0.25">
      <c r="A18" s="50" t="s">
        <v>26</v>
      </c>
      <c r="B18" s="50"/>
      <c r="C18" s="50"/>
      <c r="D18" s="50"/>
      <c r="E18" s="50"/>
    </row>
    <row r="19" spans="1:7" ht="31.5" customHeight="1" x14ac:dyDescent="0.25">
      <c r="A19" s="61" t="s">
        <v>27</v>
      </c>
      <c r="B19" s="61"/>
      <c r="C19" s="61"/>
      <c r="D19" s="61"/>
      <c r="E19" s="61"/>
    </row>
    <row r="20" spans="1:7" x14ac:dyDescent="0.25">
      <c r="A20" s="61"/>
      <c r="B20" s="61"/>
      <c r="C20" s="61"/>
      <c r="D20" s="61"/>
      <c r="E20" s="61"/>
      <c r="F20" s="2">
        <v>2735.6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5" t="s">
        <v>47</v>
      </c>
      <c r="B22" s="10" t="s">
        <v>42</v>
      </c>
      <c r="C22" s="3" t="s">
        <v>4</v>
      </c>
      <c r="D22" s="3">
        <v>12.44</v>
      </c>
      <c r="E22" s="9">
        <f>D22*F20*G20</f>
        <v>102092.59199999998</v>
      </c>
      <c r="G22" s="21"/>
    </row>
    <row r="23" spans="1:7" ht="69" x14ac:dyDescent="0.25">
      <c r="A23" s="8" t="s">
        <v>71</v>
      </c>
      <c r="B23" s="10" t="s">
        <v>95</v>
      </c>
      <c r="C23" s="3" t="s">
        <v>4</v>
      </c>
      <c r="D23" s="3"/>
      <c r="E23" s="9">
        <f>1692.7*3</f>
        <v>5078.1000000000004</v>
      </c>
      <c r="G23" s="21"/>
    </row>
    <row r="24" spans="1:7" x14ac:dyDescent="0.25">
      <c r="A24" s="8" t="s">
        <v>58</v>
      </c>
      <c r="B24" s="10" t="s">
        <v>95</v>
      </c>
      <c r="C24" s="3" t="s">
        <v>31</v>
      </c>
      <c r="D24" s="3"/>
      <c r="E24" s="9"/>
      <c r="G24" s="21"/>
    </row>
    <row r="25" spans="1:7" x14ac:dyDescent="0.25">
      <c r="A25" s="8" t="s">
        <v>43</v>
      </c>
      <c r="B25" s="10" t="s">
        <v>24</v>
      </c>
      <c r="C25" s="3" t="s">
        <v>4</v>
      </c>
      <c r="D25" s="3">
        <v>4.78</v>
      </c>
      <c r="E25" s="9">
        <f>D25*F20*G20</f>
        <v>39228.504000000001</v>
      </c>
      <c r="G25" s="21"/>
    </row>
    <row r="26" spans="1:7" x14ac:dyDescent="0.25">
      <c r="A26" s="8" t="s">
        <v>35</v>
      </c>
      <c r="B26" s="10" t="s">
        <v>95</v>
      </c>
      <c r="C26" s="3" t="s">
        <v>31</v>
      </c>
      <c r="D26" s="3"/>
      <c r="E26" s="9">
        <v>1551.72</v>
      </c>
      <c r="G26" s="21"/>
    </row>
    <row r="27" spans="1:7" x14ac:dyDescent="0.25">
      <c r="A27" s="8" t="s">
        <v>40</v>
      </c>
      <c r="B27" s="10" t="s">
        <v>95</v>
      </c>
      <c r="C27" s="3" t="s">
        <v>31</v>
      </c>
      <c r="D27" s="3"/>
      <c r="E27" s="9">
        <v>2645.81</v>
      </c>
      <c r="G27" s="21"/>
    </row>
    <row r="28" spans="1:7" x14ac:dyDescent="0.25">
      <c r="A28" s="8" t="s">
        <v>36</v>
      </c>
      <c r="B28" s="10" t="s">
        <v>95</v>
      </c>
      <c r="C28" s="3" t="s">
        <v>31</v>
      </c>
      <c r="D28" s="3"/>
      <c r="E28" s="9">
        <v>4557.12</v>
      </c>
      <c r="G28" s="21"/>
    </row>
    <row r="29" spans="1:7" x14ac:dyDescent="0.25">
      <c r="A29" s="8" t="s">
        <v>44</v>
      </c>
      <c r="B29" s="10" t="s">
        <v>95</v>
      </c>
      <c r="C29" s="3" t="s">
        <v>31</v>
      </c>
      <c r="D29" s="3"/>
      <c r="E29" s="9">
        <v>4133.34</v>
      </c>
      <c r="G29" s="21"/>
    </row>
    <row r="30" spans="1:7" x14ac:dyDescent="0.25">
      <c r="A30" s="8" t="s">
        <v>29</v>
      </c>
      <c r="B30" s="10" t="s">
        <v>95</v>
      </c>
      <c r="C30" s="3" t="s">
        <v>31</v>
      </c>
      <c r="D30" s="3"/>
      <c r="E30" s="9">
        <v>1073.56</v>
      </c>
      <c r="G30" s="21"/>
    </row>
    <row r="31" spans="1:7" ht="27.6" x14ac:dyDescent="0.25">
      <c r="A31" s="67" t="s">
        <v>96</v>
      </c>
      <c r="B31" s="24" t="s">
        <v>101</v>
      </c>
      <c r="C31" s="3" t="s">
        <v>46</v>
      </c>
      <c r="D31" s="24"/>
      <c r="E31" s="9">
        <v>10220.02</v>
      </c>
      <c r="G31" s="21"/>
    </row>
    <row r="32" spans="1:7" ht="27.6" x14ac:dyDescent="0.25">
      <c r="A32" s="16" t="s">
        <v>97</v>
      </c>
      <c r="B32" s="24" t="s">
        <v>101</v>
      </c>
      <c r="C32" s="3" t="s">
        <v>46</v>
      </c>
      <c r="D32" s="24">
        <v>14</v>
      </c>
      <c r="E32" s="9">
        <f t="shared" ref="E32:E35" si="0">D32*206.95</f>
        <v>2897.2999999999997</v>
      </c>
      <c r="G32" s="21"/>
    </row>
    <row r="33" spans="1:8" ht="41.4" x14ac:dyDescent="0.25">
      <c r="A33" s="16" t="s">
        <v>98</v>
      </c>
      <c r="B33" s="24" t="s">
        <v>101</v>
      </c>
      <c r="C33" s="3" t="s">
        <v>46</v>
      </c>
      <c r="D33" s="24">
        <v>20</v>
      </c>
      <c r="E33" s="9">
        <f t="shared" si="0"/>
        <v>4139</v>
      </c>
      <c r="G33" s="21"/>
    </row>
    <row r="34" spans="1:8" ht="27.6" x14ac:dyDescent="0.25">
      <c r="A34" s="16" t="s">
        <v>99</v>
      </c>
      <c r="B34" s="24" t="s">
        <v>102</v>
      </c>
      <c r="C34" s="3" t="s">
        <v>46</v>
      </c>
      <c r="D34" s="24">
        <v>2</v>
      </c>
      <c r="E34" s="9">
        <f t="shared" si="0"/>
        <v>413.9</v>
      </c>
      <c r="G34" s="21"/>
    </row>
    <row r="35" spans="1:8" x14ac:dyDescent="0.25">
      <c r="A35" s="16" t="s">
        <v>100</v>
      </c>
      <c r="B35" s="24" t="s">
        <v>102</v>
      </c>
      <c r="C35" s="3" t="s">
        <v>46</v>
      </c>
      <c r="D35" s="24">
        <v>3</v>
      </c>
      <c r="E35" s="9">
        <f t="shared" si="0"/>
        <v>620.84999999999991</v>
      </c>
      <c r="G35" s="21"/>
    </row>
    <row r="36" spans="1:8" s="15" customFormat="1" x14ac:dyDescent="0.25">
      <c r="A36" s="11" t="s">
        <v>28</v>
      </c>
      <c r="B36" s="12"/>
      <c r="C36" s="13"/>
      <c r="D36" s="13"/>
      <c r="E36" s="14">
        <f>SUM(E22:E35)</f>
        <v>178651.81599999996</v>
      </c>
    </row>
    <row r="37" spans="1:8" ht="10.5" customHeight="1" x14ac:dyDescent="0.25"/>
    <row r="38" spans="1:8" ht="32.25" customHeight="1" x14ac:dyDescent="0.25">
      <c r="A38" s="62" t="s">
        <v>103</v>
      </c>
      <c r="B38" s="62"/>
      <c r="C38" s="62"/>
      <c r="D38" s="62"/>
      <c r="E38" s="62"/>
    </row>
    <row r="39" spans="1:8" ht="30" customHeight="1" x14ac:dyDescent="0.25">
      <c r="A39" s="50" t="s">
        <v>21</v>
      </c>
      <c r="B39" s="50"/>
      <c r="C39" s="50"/>
      <c r="D39" s="50"/>
      <c r="E39" s="50"/>
    </row>
    <row r="40" spans="1:8" ht="15.75" customHeight="1" x14ac:dyDescent="0.25">
      <c r="A40" s="50" t="s">
        <v>20</v>
      </c>
      <c r="B40" s="50"/>
      <c r="C40" s="50"/>
      <c r="D40" s="50"/>
      <c r="E40" s="50"/>
      <c r="F40" s="15"/>
      <c r="G40" s="15"/>
      <c r="H40" s="17"/>
    </row>
    <row r="41" spans="1:8" ht="31.5" customHeight="1" x14ac:dyDescent="0.25">
      <c r="A41" s="50" t="s">
        <v>33</v>
      </c>
      <c r="B41" s="50"/>
      <c r="C41" s="50"/>
      <c r="D41" s="50"/>
      <c r="E41" s="50"/>
    </row>
    <row r="42" spans="1:8" x14ac:dyDescent="0.25">
      <c r="A42" s="60" t="s">
        <v>5</v>
      </c>
      <c r="B42" s="60"/>
      <c r="C42" s="60"/>
      <c r="D42" s="60"/>
      <c r="E42" s="60"/>
    </row>
    <row r="43" spans="1:8" x14ac:dyDescent="0.25">
      <c r="A43" s="50" t="s">
        <v>18</v>
      </c>
      <c r="B43" s="50"/>
      <c r="C43" s="50"/>
      <c r="D43" s="50"/>
      <c r="E43" s="50"/>
    </row>
    <row r="44" spans="1:8" ht="15" customHeight="1" x14ac:dyDescent="0.25">
      <c r="A44" s="63" t="s">
        <v>32</v>
      </c>
      <c r="B44" s="63"/>
      <c r="C44" s="63"/>
      <c r="D44" s="63"/>
      <c r="E44" s="6"/>
    </row>
    <row r="45" spans="1:8" ht="11.25" customHeight="1" x14ac:dyDescent="0.25">
      <c r="B45" s="64" t="s">
        <v>19</v>
      </c>
      <c r="C45" s="64"/>
      <c r="D45" s="64"/>
      <c r="E45" s="7" t="s">
        <v>6</v>
      </c>
    </row>
    <row r="46" spans="1:8" x14ac:dyDescent="0.25">
      <c r="A46" s="40"/>
      <c r="B46" s="40"/>
      <c r="C46" s="40"/>
      <c r="D46" s="40"/>
      <c r="E46" s="40"/>
    </row>
    <row r="47" spans="1:8" ht="15" customHeight="1" x14ac:dyDescent="0.25">
      <c r="A47" s="65" t="s">
        <v>79</v>
      </c>
      <c r="B47" s="65"/>
      <c r="C47" s="65"/>
      <c r="D47" s="65"/>
      <c r="E47" s="6"/>
    </row>
    <row r="48" spans="1:8" ht="11.25" customHeight="1" x14ac:dyDescent="0.25">
      <c r="B48" s="64" t="s">
        <v>19</v>
      </c>
      <c r="C48" s="64"/>
      <c r="D48" s="64"/>
      <c r="E48" s="7" t="s">
        <v>6</v>
      </c>
    </row>
    <row r="49" spans="1:2" x14ac:dyDescent="0.25">
      <c r="A49" s="2" t="s">
        <v>68</v>
      </c>
    </row>
    <row r="50" spans="1:2" x14ac:dyDescent="0.25">
      <c r="A50" s="15" t="s">
        <v>34</v>
      </c>
    </row>
    <row r="51" spans="1:2" x14ac:dyDescent="0.25">
      <c r="A51" s="2" t="s">
        <v>41</v>
      </c>
      <c r="B51" s="18">
        <f>'3кв'!B59</f>
        <v>116781.39200000008</v>
      </c>
    </row>
    <row r="52" spans="1:2" ht="26.4" x14ac:dyDescent="0.25">
      <c r="A52" s="22" t="s">
        <v>104</v>
      </c>
      <c r="B52" s="19"/>
    </row>
    <row r="53" spans="1:2" x14ac:dyDescent="0.25">
      <c r="A53" s="2" t="s">
        <v>37</v>
      </c>
      <c r="B53" s="19">
        <v>177045.69</v>
      </c>
    </row>
    <row r="54" spans="1:2" x14ac:dyDescent="0.25">
      <c r="A54" s="2" t="s">
        <v>60</v>
      </c>
      <c r="B54" s="19">
        <v>1050</v>
      </c>
    </row>
    <row r="55" spans="1:2" x14ac:dyDescent="0.25">
      <c r="A55" s="2" t="s">
        <v>48</v>
      </c>
      <c r="B55" s="19">
        <f>3*300</f>
        <v>900</v>
      </c>
    </row>
    <row r="56" spans="1:2" x14ac:dyDescent="0.25">
      <c r="A56" s="2" t="s">
        <v>61</v>
      </c>
      <c r="B56" s="19">
        <f>200*3</f>
        <v>600</v>
      </c>
    </row>
    <row r="57" spans="1:2" ht="27.6" x14ac:dyDescent="0.25">
      <c r="A57" s="42" t="s">
        <v>38</v>
      </c>
      <c r="B57" s="19">
        <f>E36</f>
        <v>178651.81599999996</v>
      </c>
    </row>
    <row r="58" spans="1:2" x14ac:dyDescent="0.25">
      <c r="A58" s="20" t="s">
        <v>39</v>
      </c>
      <c r="B58" s="18">
        <f>B51+B53+B54+B55+B56-B57</f>
        <v>117725.26600000009</v>
      </c>
    </row>
  </sheetData>
  <mergeCells count="28">
    <mergeCell ref="A44:D44"/>
    <mergeCell ref="B45:D45"/>
    <mergeCell ref="A47:D47"/>
    <mergeCell ref="B48:D48"/>
    <mergeCell ref="A38:E38"/>
    <mergeCell ref="A39:E39"/>
    <mergeCell ref="A40:E40"/>
    <mergeCell ref="A41:E41"/>
    <mergeCell ref="A42:E42"/>
    <mergeCell ref="A43:E43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31" zoomScaleNormal="100" zoomScaleSheetLayoutView="100" workbookViewId="0">
      <selection activeCell="A45" sqref="A4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68" t="s">
        <v>105</v>
      </c>
      <c r="B1" s="68"/>
      <c r="C1" s="68"/>
      <c r="D1" s="69"/>
    </row>
    <row r="2" spans="1:4" ht="15.6" x14ac:dyDescent="0.3">
      <c r="A2" s="70" t="s">
        <v>106</v>
      </c>
      <c r="B2" s="70"/>
      <c r="C2" s="70"/>
      <c r="D2" s="1"/>
    </row>
    <row r="3" spans="1:4" ht="15.6" x14ac:dyDescent="0.3">
      <c r="A3" s="70" t="s">
        <v>107</v>
      </c>
      <c r="B3" s="70"/>
      <c r="C3" s="70"/>
      <c r="D3" s="1"/>
    </row>
    <row r="4" spans="1:4" ht="15.6" x14ac:dyDescent="0.3">
      <c r="A4" s="68" t="s">
        <v>122</v>
      </c>
      <c r="B4" s="68"/>
      <c r="C4" s="68"/>
      <c r="D4" s="69"/>
    </row>
    <row r="5" spans="1:4" ht="15.6" x14ac:dyDescent="0.3">
      <c r="A5" s="71"/>
      <c r="B5" s="71"/>
      <c r="C5" s="71"/>
      <c r="D5" s="1"/>
    </row>
    <row r="6" spans="1:4" ht="15.6" x14ac:dyDescent="0.3">
      <c r="A6" s="1"/>
      <c r="B6" s="72" t="s">
        <v>108</v>
      </c>
      <c r="C6" s="73">
        <f>'1кв'!B51</f>
        <v>82624.45</v>
      </c>
      <c r="D6" s="74"/>
    </row>
    <row r="7" spans="1:4" ht="15.6" x14ac:dyDescent="0.3">
      <c r="A7" s="75" t="s">
        <v>109</v>
      </c>
      <c r="B7" s="72" t="s">
        <v>123</v>
      </c>
      <c r="C7" s="73"/>
      <c r="D7" s="74"/>
    </row>
    <row r="8" spans="1:4" ht="15.6" x14ac:dyDescent="0.3">
      <c r="A8" s="1"/>
      <c r="B8" s="89" t="s">
        <v>124</v>
      </c>
      <c r="C8" s="73"/>
      <c r="D8" s="74"/>
    </row>
    <row r="9" spans="1:4" ht="15.6" x14ac:dyDescent="0.3">
      <c r="A9" s="1"/>
      <c r="B9" s="8" t="s">
        <v>133</v>
      </c>
      <c r="C9" s="73"/>
      <c r="D9" s="74"/>
    </row>
    <row r="10" spans="1:4" ht="15.6" x14ac:dyDescent="0.3">
      <c r="A10" s="1"/>
      <c r="B10" s="8" t="s">
        <v>132</v>
      </c>
      <c r="C10" s="73"/>
      <c r="D10" s="74"/>
    </row>
    <row r="11" spans="1:4" ht="15.6" x14ac:dyDescent="0.3">
      <c r="A11" s="1"/>
      <c r="B11" s="8" t="s">
        <v>134</v>
      </c>
      <c r="C11" s="73"/>
      <c r="D11" s="74"/>
    </row>
    <row r="12" spans="1:4" x14ac:dyDescent="0.3">
      <c r="B12" s="8" t="s">
        <v>135</v>
      </c>
      <c r="C12" s="76"/>
      <c r="D12" s="77"/>
    </row>
    <row r="13" spans="1:4" ht="15.6" x14ac:dyDescent="0.3">
      <c r="A13" s="75"/>
      <c r="B13" s="90" t="s">
        <v>110</v>
      </c>
      <c r="C13" s="76">
        <f>'1кв'!B53+'2кв'!B50+'3кв'!B54+'4кв'!B53</f>
        <v>704428.44</v>
      </c>
      <c r="D13" s="77"/>
    </row>
    <row r="14" spans="1:4" ht="15.6" x14ac:dyDescent="0.3">
      <c r="A14" s="75"/>
      <c r="B14" s="25" t="s">
        <v>125</v>
      </c>
      <c r="C14" s="76">
        <f>'1кв'!B54+'2кв'!B51+'3кв'!B55+'4кв'!B54</f>
        <v>4200</v>
      </c>
      <c r="D14" s="77"/>
    </row>
    <row r="15" spans="1:4" ht="31.2" x14ac:dyDescent="0.3">
      <c r="A15" s="30"/>
      <c r="B15" s="25" t="s">
        <v>126</v>
      </c>
      <c r="C15" s="76">
        <f>'1кв'!B55+'2кв'!B52+'3кв'!B56+'4кв'!B55</f>
        <v>3300</v>
      </c>
      <c r="D15" s="74"/>
    </row>
    <row r="16" spans="1:4" ht="31.2" x14ac:dyDescent="0.3">
      <c r="A16" s="30"/>
      <c r="B16" s="25" t="s">
        <v>127</v>
      </c>
      <c r="C16" s="76">
        <f>'1кв'!B56+'2кв'!B53+'3кв'!B57+'4кв'!B56</f>
        <v>3500</v>
      </c>
      <c r="D16" s="74"/>
    </row>
    <row r="17" spans="1:5" ht="15.6" x14ac:dyDescent="0.3">
      <c r="A17" s="1"/>
      <c r="B17" s="85" t="s">
        <v>138</v>
      </c>
      <c r="C17" s="78">
        <f>SUM(C12:C16)</f>
        <v>715428.44</v>
      </c>
      <c r="D17" s="79"/>
    </row>
    <row r="18" spans="1:5" ht="15.6" x14ac:dyDescent="0.3">
      <c r="A18" s="1"/>
      <c r="B18" s="85"/>
      <c r="C18" s="78"/>
      <c r="D18" s="79"/>
    </row>
    <row r="19" spans="1:5" ht="15.6" x14ac:dyDescent="0.3">
      <c r="A19" s="1" t="s">
        <v>111</v>
      </c>
      <c r="B19" s="25" t="s">
        <v>112</v>
      </c>
      <c r="C19" s="80">
        <f>'1кв'!E22+'2кв'!E22+'3кв'!E22+'4кв'!E22</f>
        <v>388181.6399999999</v>
      </c>
      <c r="D19" s="79"/>
    </row>
    <row r="20" spans="1:5" ht="41.4" x14ac:dyDescent="0.3">
      <c r="A20" s="1"/>
      <c r="B20" s="8" t="s">
        <v>71</v>
      </c>
      <c r="C20" s="80">
        <f>'1кв'!E23+'2кв'!E23+'3кв'!E23+'4кв'!E23</f>
        <v>15580.860000000002</v>
      </c>
      <c r="D20" s="79"/>
      <c r="E20" s="81"/>
    </row>
    <row r="21" spans="1:5" ht="15.6" x14ac:dyDescent="0.3">
      <c r="A21" s="1"/>
      <c r="B21" s="8" t="s">
        <v>113</v>
      </c>
      <c r="C21" s="80">
        <f>'1кв'!E24+'2кв'!E24+'3кв'!E24+'4кв'!E24</f>
        <v>2132.02</v>
      </c>
      <c r="D21" s="79"/>
      <c r="E21" s="81"/>
    </row>
    <row r="22" spans="1:5" ht="15.6" x14ac:dyDescent="0.3">
      <c r="A22" s="1"/>
      <c r="B22" s="8" t="s">
        <v>136</v>
      </c>
      <c r="C22" s="80">
        <f>'1кв'!E25+'2кв'!E25</f>
        <v>6729.576</v>
      </c>
      <c r="D22" s="79"/>
      <c r="E22" s="81"/>
    </row>
    <row r="23" spans="1:5" ht="15.6" x14ac:dyDescent="0.3">
      <c r="A23" s="1"/>
      <c r="B23" s="8" t="s">
        <v>43</v>
      </c>
      <c r="C23" s="80">
        <f>'1кв'!E26+'2кв'!E26+'3кв'!E25+'4кв'!E25</f>
        <v>153959.568</v>
      </c>
      <c r="D23" s="79"/>
      <c r="E23" s="81"/>
    </row>
    <row r="24" spans="1:5" ht="15.6" x14ac:dyDescent="0.3">
      <c r="B24" s="8" t="s">
        <v>128</v>
      </c>
      <c r="C24" s="80">
        <f>'1кв'!E27+'2кв'!E27+'3кв'!E26+'4кв'!E26</f>
        <v>5026.1899999999996</v>
      </c>
      <c r="D24" s="79"/>
    </row>
    <row r="25" spans="1:5" ht="15.6" x14ac:dyDescent="0.3">
      <c r="B25" s="8" t="s">
        <v>129</v>
      </c>
      <c r="C25" s="80">
        <f>'1кв'!E28+'2кв'!E28+'3кв'!E27+'4кв'!E27</f>
        <v>11554.999999999998</v>
      </c>
      <c r="D25" s="79"/>
    </row>
    <row r="26" spans="1:5" ht="15.6" x14ac:dyDescent="0.3">
      <c r="B26" s="8" t="s">
        <v>130</v>
      </c>
      <c r="C26" s="80">
        <f>'1кв'!E29+'2кв'!E29+'3кв'!E28+'4кв'!E28</f>
        <v>17515.760000000002</v>
      </c>
      <c r="D26" s="79"/>
    </row>
    <row r="27" spans="1:5" ht="15.6" x14ac:dyDescent="0.3">
      <c r="A27" s="1"/>
      <c r="B27" s="8" t="s">
        <v>131</v>
      </c>
      <c r="C27" s="80">
        <f>'1кв'!E30+'2кв'!E30+'3кв'!E29+'4кв'!E29</f>
        <v>16092.3</v>
      </c>
      <c r="D27" s="79"/>
    </row>
    <row r="28" spans="1:5" ht="15.6" x14ac:dyDescent="0.3">
      <c r="A28" s="1"/>
      <c r="B28" s="91" t="s">
        <v>29</v>
      </c>
      <c r="C28" s="80">
        <f>'1кв'!E31+'2кв'!E31+'3кв'!E30+'4кв'!E30</f>
        <v>4426.7099999999991</v>
      </c>
      <c r="D28" s="79"/>
    </row>
    <row r="29" spans="1:5" ht="15.6" x14ac:dyDescent="0.3">
      <c r="A29" s="1"/>
      <c r="B29" s="82" t="s">
        <v>137</v>
      </c>
      <c r="C29" s="83">
        <f>19*197.1+54*206.95</f>
        <v>14920.199999999999</v>
      </c>
      <c r="D29" s="79"/>
    </row>
    <row r="30" spans="1:5" ht="15.6" x14ac:dyDescent="0.3">
      <c r="A30" s="1"/>
      <c r="B30" s="84" t="s">
        <v>114</v>
      </c>
      <c r="C30" s="83">
        <f>SUM(C31:C34)</f>
        <v>44207.8</v>
      </c>
      <c r="D30" s="79"/>
    </row>
    <row r="31" spans="1:5" ht="15.6" x14ac:dyDescent="0.3">
      <c r="A31" s="1"/>
      <c r="B31" s="48" t="s">
        <v>140</v>
      </c>
      <c r="C31" s="9">
        <v>7867.76</v>
      </c>
      <c r="D31" s="79"/>
    </row>
    <row r="32" spans="1:5" ht="15.6" x14ac:dyDescent="0.3">
      <c r="A32" s="1"/>
      <c r="B32" s="48" t="s">
        <v>87</v>
      </c>
      <c r="C32" s="9">
        <v>10220.02</v>
      </c>
      <c r="D32" s="79"/>
    </row>
    <row r="33" spans="1:6" ht="15.6" x14ac:dyDescent="0.3">
      <c r="A33" s="1"/>
      <c r="B33" s="8" t="s">
        <v>88</v>
      </c>
      <c r="C33" s="9">
        <v>15900</v>
      </c>
      <c r="D33" s="79"/>
    </row>
    <row r="34" spans="1:6" ht="15.6" x14ac:dyDescent="0.3">
      <c r="A34" s="1"/>
      <c r="B34" s="67" t="s">
        <v>96</v>
      </c>
      <c r="C34" s="92">
        <f>'4кв'!E31</f>
        <v>10220.02</v>
      </c>
      <c r="D34" s="79"/>
    </row>
    <row r="35" spans="1:6" ht="15.6" x14ac:dyDescent="0.3">
      <c r="A35" s="1"/>
      <c r="B35" s="85" t="s">
        <v>115</v>
      </c>
      <c r="C35" s="86">
        <f>SUM(C19:C30)</f>
        <v>680327.62399999984</v>
      </c>
      <c r="D35" s="79"/>
      <c r="E35" s="81"/>
      <c r="F35" s="81"/>
    </row>
    <row r="36" spans="1:6" ht="15.6" x14ac:dyDescent="0.3">
      <c r="A36" s="1"/>
      <c r="B36" s="87" t="s">
        <v>116</v>
      </c>
      <c r="C36" s="86">
        <f>C6+C17-C35</f>
        <v>117725.26600000006</v>
      </c>
      <c r="D36" s="79"/>
    </row>
    <row r="37" spans="1:6" ht="15.6" x14ac:dyDescent="0.3">
      <c r="A37" s="1"/>
      <c r="B37" s="75"/>
      <c r="C37" s="75"/>
      <c r="D37" s="79"/>
    </row>
    <row r="38" spans="1:6" ht="15.6" x14ac:dyDescent="0.3">
      <c r="A38" s="1"/>
      <c r="B38" s="75"/>
      <c r="C38" s="75"/>
      <c r="D38" s="79"/>
    </row>
    <row r="39" spans="1:6" ht="15.6" x14ac:dyDescent="0.3">
      <c r="A39" s="75" t="s">
        <v>117</v>
      </c>
      <c r="C39" s="75"/>
      <c r="D39" s="79"/>
    </row>
    <row r="40" spans="1:6" ht="15.6" x14ac:dyDescent="0.3">
      <c r="A40" s="1"/>
      <c r="B40" s="75"/>
      <c r="C40" s="75"/>
      <c r="D40" s="79"/>
    </row>
    <row r="41" spans="1:6" ht="15.6" x14ac:dyDescent="0.3">
      <c r="A41" s="1" t="s">
        <v>118</v>
      </c>
      <c r="B41" s="75" t="s">
        <v>119</v>
      </c>
      <c r="C41" s="75"/>
      <c r="D41" s="79"/>
    </row>
    <row r="42" spans="1:6" ht="15.6" x14ac:dyDescent="0.3">
      <c r="A42" s="1"/>
      <c r="B42" s="75" t="s">
        <v>139</v>
      </c>
      <c r="C42" s="75"/>
      <c r="D42" s="79"/>
    </row>
    <row r="43" spans="1:6" ht="15.6" x14ac:dyDescent="0.3">
      <c r="A43" s="1"/>
      <c r="B43" s="75" t="s">
        <v>120</v>
      </c>
      <c r="C43" s="75"/>
      <c r="D43" s="79"/>
    </row>
    <row r="44" spans="1:6" ht="15.6" x14ac:dyDescent="0.3">
      <c r="A44" s="1"/>
      <c r="B44" s="75"/>
      <c r="C44" s="75"/>
      <c r="D44" s="79"/>
    </row>
    <row r="45" spans="1:6" ht="15.6" x14ac:dyDescent="0.3">
      <c r="A45" s="88" t="s">
        <v>121</v>
      </c>
      <c r="B45" s="88"/>
      <c r="C45" s="88"/>
      <c r="D45" s="79"/>
    </row>
    <row r="46" spans="1:6" ht="15.6" x14ac:dyDescent="0.3">
      <c r="A46" s="1"/>
      <c r="B46" s="75"/>
      <c r="C46" s="75"/>
      <c r="D46" s="79"/>
    </row>
    <row r="47" spans="1:6" ht="15.6" x14ac:dyDescent="0.3">
      <c r="A47" s="1"/>
      <c r="B47" s="75"/>
      <c r="C47" s="75"/>
      <c r="D47" s="79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2021-03-04T13:58:28Z</dcterms:modified>
</cp:coreProperties>
</file>