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5" r:id="rId1"/>
    <sheet name="2кв" sheetId="16" r:id="rId2"/>
    <sheet name="3кв" sheetId="17" r:id="rId3"/>
    <sheet name="4кв" sheetId="18" r:id="rId4"/>
    <sheet name="отчет" sheetId="19" r:id="rId5"/>
  </sheets>
  <definedNames>
    <definedName name="_xlnm.Print_Area" localSheetId="0">'1кв'!$A$1:$E$44</definedName>
    <definedName name="_xlnm.Print_Area" localSheetId="1">'2кв'!$A$1:$E$44</definedName>
    <definedName name="_xlnm.Print_Area" localSheetId="2">'3кв'!$A$1:$E$45</definedName>
    <definedName name="_xlnm.Print_Area" localSheetId="3">'4кв'!$A$1:$E$47</definedName>
    <definedName name="_xlnm.Print_Area" localSheetId="4">отчет!$A$1:$C$36</definedName>
  </definedNames>
  <calcPr calcId="145621"/>
</workbook>
</file>

<file path=xl/calcChain.xml><?xml version="1.0" encoding="utf-8"?>
<calcChain xmlns="http://schemas.openxmlformats.org/spreadsheetml/2006/main">
  <c r="E29" i="18" l="1"/>
  <c r="E27" i="17"/>
  <c r="C15" i="19"/>
  <c r="C16" i="19"/>
  <c r="E24" i="18"/>
  <c r="C20" i="19"/>
  <c r="C19" i="19"/>
  <c r="C12" i="19"/>
  <c r="C13" i="19"/>
  <c r="C14" i="19"/>
  <c r="C11" i="19"/>
  <c r="C8" i="19"/>
  <c r="C6" i="19"/>
  <c r="C9" i="19"/>
  <c r="B46" i="18"/>
  <c r="E25" i="18"/>
  <c r="E28" i="18"/>
  <c r="E26" i="18"/>
  <c r="E23" i="18"/>
  <c r="E22" i="18"/>
  <c r="E21" i="18"/>
  <c r="C21" i="19" l="1"/>
  <c r="C22" i="19" s="1"/>
  <c r="B41" i="17"/>
  <c r="E23" i="17"/>
  <c r="E22" i="17"/>
  <c r="E21" i="17"/>
  <c r="B44" i="17" s="1"/>
  <c r="B45" i="17" l="1"/>
  <c r="B43" i="18" s="1"/>
  <c r="B47" i="18" s="1"/>
  <c r="B40" i="16"/>
  <c r="E25" i="16"/>
  <c r="E22" i="16"/>
  <c r="E23" i="16"/>
  <c r="E21" i="16"/>
  <c r="E26" i="16" s="1"/>
  <c r="B43" i="16" s="1"/>
  <c r="D21" i="16"/>
  <c r="B44" i="16" l="1"/>
  <c r="D21" i="15"/>
  <c r="E23" i="15" l="1"/>
  <c r="E21" i="15"/>
  <c r="E26" i="15" l="1"/>
  <c r="B43" i="15" s="1"/>
  <c r="B44" i="15" l="1"/>
</calcChain>
</file>

<file path=xl/sharedStrings.xml><?xml version="1.0" encoding="utf-8"?>
<sst xmlns="http://schemas.openxmlformats.org/spreadsheetml/2006/main" count="277" uniqueCount="101">
  <si>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</si>
  <si>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</si>
  <si>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</si>
  <si>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</si>
  <si>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</si>
  <si>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</si>
  <si>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</si>
  <si>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</si>
  <si>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</si>
  <si>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</si>
  <si>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</si>
  <si>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</si>
  <si>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</si>
  <si>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</si>
  <si>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</si>
  <si>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</si>
  <si>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</si>
  <si>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</si>
  <si>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</si>
  <si>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</si>
  <si>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</si>
  <si>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</si>
  <si>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</si>
  <si>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</si>
  <si>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</si>
  <si>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</si>
  <si>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</si>
  <si>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</si>
  <si>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</si>
  <si>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</si>
  <si>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</si>
  <si>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</si>
  <si>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</si>
  <si>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</si>
  <si>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</si>
  <si>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</si>
  <si>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</si>
  <si>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Зорецкого Дмитрия Ивановича</t>
    </r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</si>
  <si>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№2 от 31.07.2017г.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</si>
  <si>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</si>
  <si>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</si>
  <si>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</si>
  <si>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Заказчик - Собственники МКД, в лице председателя совета МКД Зорецкого Д.И.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</si>
  <si>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</si>
  <si>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</si>
  <si>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</si>
  <si>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</si>
  <si>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за 1 квартал 2020 года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</si>
  <si>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</si>
  <si>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</si>
  <si>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</si>
  <si>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девять тысяч сто пятьдесят восемь рублей 47 копеек</t>
    </r>
  </si>
  <si>
    <t>Предъявлено 60342,69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</si>
  <si>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</si>
  <si>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</si>
  <si>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</si>
  <si>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</si>
  <si>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Монтаж крана ХВС для уборщицы</t>
  </si>
  <si>
    <t>июнь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</si>
  <si>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</si>
  <si>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три тысячи восемьсот восемьдесят четыре рубля 22 копейки</t>
    </r>
  </si>
  <si>
    <t>Предъявлено 60336,57</t>
  </si>
  <si>
    <t>за 3 квартал 2020 года</t>
  </si>
  <si>
    <t>"30" 09 2020 г.</t>
  </si>
  <si>
    <t>3 квартал</t>
  </si>
  <si>
    <t>Монтаж реле для уличных светильников (смета)</t>
  </si>
  <si>
    <t>Окраска урны (смета)</t>
  </si>
  <si>
    <t>июль</t>
  </si>
  <si>
    <t>Предъявлено 62849,07</t>
  </si>
  <si>
    <t>за 4 квартал 2020 года</t>
  </si>
  <si>
    <t>"31" 12 2020 г.</t>
  </si>
  <si>
    <t>4 квартал</t>
  </si>
  <si>
    <t>Ремонт пола в подъезде (смета)</t>
  </si>
  <si>
    <t>Установка аншлага</t>
  </si>
  <si>
    <t>Монтаж уличного освещения (смета)</t>
  </si>
  <si>
    <t>Очистка водостоков</t>
  </si>
  <si>
    <t>ноябрь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</si>
  <si>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</si>
  <si>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</si>
  <si>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</si>
  <si>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</si>
  <si>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</si>
  <si>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</si>
  <si>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</si>
  <si>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</si>
  <si>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</si>
  <si>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</si>
  <si>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</si>
  <si>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</si>
  <si>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</si>
  <si>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</si>
  <si>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</si>
  <si>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</si>
  <si>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</si>
  <si>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</si>
  <si>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</si>
  <si>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ул.Островского, д.89</t>
  </si>
  <si>
    <t>Начислено всего 246377,4</t>
  </si>
  <si>
    <t>Непредвиденные работы 8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</si>
  <si>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пятьдесят пять тысяч четыреста восемьдесят пять рублей 95 копеек</t>
    </r>
  </si>
  <si>
    <t xml:space="preserve">           2. Всего за период с "01" 10 2020 г. по "31" 12 2020 г. выполнено работ (оказано услуг) на общую сумму семьдесят тысяч двадцать рублей 97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</si>
</sst>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1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22" zoomScaleNormal="100" zoomScaleSheetLayoutView="100" workbookViewId="0">
      <selection activeCell="C43" sqref="C4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37" t="s">
        <v>11</v>
      </c>
      <c r="B1" s="37"/>
      <c r="C1" s="37"/>
      <c r="D1" s="37"/>
      <c r="E1" s="37"/>
    </row>
    <row r="2" spans="1:5" ht="38.25" customHeight="1" x14ac:dyDescent="0.3">
      <c r="A2" s="38" t="s">
        <v>12</v>
      </c>
      <c r="B2" s="39"/>
      <c r="C2" s="39"/>
      <c r="D2" s="39"/>
      <c r="E2" s="39"/>
    </row>
    <row r="3" spans="1:5" x14ac:dyDescent="0.25">
      <c r="A3" s="40" t="s">
        <v>47</v>
      </c>
      <c r="B3" s="40"/>
      <c r="C3" s="40"/>
      <c r="D3" s="40"/>
      <c r="E3" s="40"/>
    </row>
    <row r="4" spans="1:5" s="1" customFormat="1" ht="15.6" x14ac:dyDescent="0.3">
      <c r="A4" s="19" t="s">
        <v>13</v>
      </c>
      <c r="B4" s="4"/>
      <c r="C4" s="4"/>
      <c r="D4" s="4"/>
      <c r="E4" s="20" t="s">
        <v>48</v>
      </c>
    </row>
    <row r="5" spans="1:5" ht="13.95" customHeight="1" x14ac:dyDescent="0.25">
      <c r="A5" s="30" t="s">
        <v>0</v>
      </c>
      <c r="B5" s="30"/>
      <c r="C5" s="30"/>
      <c r="D5" s="30"/>
      <c r="E5" s="30"/>
    </row>
    <row r="6" spans="1:5" ht="13.95" customHeight="1" x14ac:dyDescent="0.25">
      <c r="A6" s="41" t="s">
        <v>33</v>
      </c>
      <c r="B6" s="41"/>
      <c r="C6" s="41"/>
      <c r="D6" s="41"/>
      <c r="E6" s="41"/>
    </row>
    <row r="7" spans="1:5" ht="15.75" customHeight="1" x14ac:dyDescent="0.25">
      <c r="A7" s="35" t="s">
        <v>1</v>
      </c>
      <c r="B7" s="35"/>
      <c r="C7" s="35"/>
      <c r="D7" s="35"/>
      <c r="E7" s="35"/>
    </row>
    <row r="8" spans="1:5" ht="13.95" customHeight="1" x14ac:dyDescent="0.25">
      <c r="A8" s="30" t="s">
        <v>37</v>
      </c>
      <c r="B8" s="30"/>
      <c r="C8" s="30"/>
      <c r="D8" s="30"/>
      <c r="E8" s="30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30" t="s">
        <v>38</v>
      </c>
      <c r="B10" s="30"/>
      <c r="C10" s="30"/>
      <c r="D10" s="30"/>
      <c r="E10" s="30"/>
    </row>
    <row r="11" spans="1:5" ht="14.25" customHeight="1" x14ac:dyDescent="0.25">
      <c r="A11" s="35" t="s">
        <v>15</v>
      </c>
      <c r="B11" s="36"/>
      <c r="C11" s="36"/>
      <c r="D11" s="36"/>
      <c r="E11" s="36"/>
    </row>
    <row r="12" spans="1:5" ht="13.95" customHeight="1" x14ac:dyDescent="0.25">
      <c r="A12" s="30" t="s">
        <v>22</v>
      </c>
      <c r="B12" s="30"/>
      <c r="C12" s="30"/>
      <c r="D12" s="30"/>
      <c r="E12" s="30"/>
    </row>
    <row r="13" spans="1:5" ht="21" customHeight="1" x14ac:dyDescent="0.25">
      <c r="A13" s="35" t="s">
        <v>2</v>
      </c>
      <c r="B13" s="36"/>
      <c r="C13" s="36"/>
      <c r="D13" s="36"/>
      <c r="E13" s="36"/>
    </row>
    <row r="14" spans="1:5" ht="14.25" customHeight="1" x14ac:dyDescent="0.25">
      <c r="A14" s="30" t="s">
        <v>23</v>
      </c>
      <c r="B14" s="30"/>
      <c r="C14" s="30"/>
      <c r="D14" s="30"/>
      <c r="E14" s="30"/>
    </row>
    <row r="15" spans="1:5" ht="13.95" customHeight="1" x14ac:dyDescent="0.25">
      <c r="A15" s="35" t="s">
        <v>16</v>
      </c>
      <c r="B15" s="36"/>
      <c r="C15" s="36"/>
      <c r="D15" s="36"/>
      <c r="E15" s="36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2" customHeight="1" x14ac:dyDescent="0.25">
      <c r="A17" s="30" t="s">
        <v>39</v>
      </c>
      <c r="B17" s="30"/>
      <c r="C17" s="30"/>
      <c r="D17" s="30"/>
      <c r="E17" s="30"/>
    </row>
    <row r="18" spans="1:7" ht="36.75" customHeight="1" x14ac:dyDescent="0.25">
      <c r="A18" s="32" t="s">
        <v>40</v>
      </c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  <c r="F19" s="2">
        <v>1147.3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25">
      <c r="A21" s="21" t="s">
        <v>46</v>
      </c>
      <c r="B21" s="8" t="s">
        <v>44</v>
      </c>
      <c r="C21" s="3" t="s">
        <v>4</v>
      </c>
      <c r="D21" s="3">
        <f>10.89</f>
        <v>10.89</v>
      </c>
      <c r="E21" s="7">
        <f>D21*F19*G19</f>
        <v>37482.290999999997</v>
      </c>
    </row>
    <row r="22" spans="1:7" ht="55.2" x14ac:dyDescent="0.25">
      <c r="A22" s="6" t="s">
        <v>49</v>
      </c>
      <c r="B22" s="25" t="s">
        <v>50</v>
      </c>
      <c r="C22" s="3" t="s">
        <v>4</v>
      </c>
      <c r="D22" s="3"/>
      <c r="E22" s="7">
        <v>86.64</v>
      </c>
    </row>
    <row r="23" spans="1:7" x14ac:dyDescent="0.25">
      <c r="A23" s="6" t="s">
        <v>45</v>
      </c>
      <c r="B23" s="8" t="s">
        <v>24</v>
      </c>
      <c r="C23" s="3" t="s">
        <v>4</v>
      </c>
      <c r="D23" s="3">
        <v>3.3</v>
      </c>
      <c r="E23" s="7">
        <f>D23*F19*G19</f>
        <v>11358.269999999999</v>
      </c>
    </row>
    <row r="24" spans="1:7" x14ac:dyDescent="0.25">
      <c r="A24" s="6" t="s">
        <v>25</v>
      </c>
      <c r="B24" s="8" t="s">
        <v>26</v>
      </c>
      <c r="C24" s="3" t="s">
        <v>27</v>
      </c>
      <c r="D24" s="3"/>
      <c r="E24" s="7">
        <v>231.27</v>
      </c>
    </row>
    <row r="25" spans="1:7" ht="15.6" x14ac:dyDescent="0.3">
      <c r="A25" s="22"/>
      <c r="B25" s="8"/>
      <c r="C25" s="3"/>
      <c r="D25" s="3"/>
      <c r="E25" s="7"/>
    </row>
    <row r="26" spans="1:7" s="12" customFormat="1" ht="15.6" x14ac:dyDescent="0.3">
      <c r="A26" s="18" t="s">
        <v>41</v>
      </c>
      <c r="B26" s="9"/>
      <c r="C26" s="10"/>
      <c r="D26" s="10"/>
      <c r="E26" s="11">
        <f>SUM(E21:E25)</f>
        <v>49158.47099999999</v>
      </c>
    </row>
    <row r="27" spans="1:7" ht="30.75" customHeight="1" x14ac:dyDescent="0.25">
      <c r="A27" s="30" t="s">
        <v>51</v>
      </c>
      <c r="B27" s="30"/>
      <c r="C27" s="30"/>
      <c r="D27" s="30"/>
      <c r="E27" s="30"/>
    </row>
    <row r="28" spans="1:7" ht="30.75" customHeight="1" x14ac:dyDescent="0.25">
      <c r="A28" s="30" t="s">
        <v>21</v>
      </c>
      <c r="B28" s="30"/>
      <c r="C28" s="30"/>
      <c r="D28" s="30"/>
      <c r="E28" s="30"/>
    </row>
    <row r="29" spans="1:7" x14ac:dyDescent="0.25">
      <c r="A29" s="30" t="s">
        <v>20</v>
      </c>
      <c r="B29" s="30"/>
      <c r="C29" s="30"/>
      <c r="D29" s="30"/>
      <c r="E29" s="30"/>
    </row>
    <row r="30" spans="1:7" ht="32.25" customHeight="1" x14ac:dyDescent="0.25">
      <c r="A30" s="30" t="s">
        <v>28</v>
      </c>
      <c r="B30" s="30"/>
      <c r="C30" s="30"/>
      <c r="D30" s="30"/>
      <c r="E30" s="30"/>
    </row>
    <row r="31" spans="1:7" x14ac:dyDescent="0.25">
      <c r="A31" s="31" t="s">
        <v>5</v>
      </c>
      <c r="B31" s="31"/>
      <c r="C31" s="31"/>
      <c r="D31" s="31"/>
      <c r="E31" s="31"/>
    </row>
    <row r="32" spans="1:7" x14ac:dyDescent="0.25">
      <c r="A32" s="30" t="s">
        <v>18</v>
      </c>
      <c r="B32" s="30"/>
      <c r="C32" s="30"/>
      <c r="D32" s="30"/>
      <c r="E32" s="30"/>
    </row>
    <row r="33" spans="1:5" x14ac:dyDescent="0.25">
      <c r="A33" s="28" t="s">
        <v>29</v>
      </c>
      <c r="B33" s="28"/>
      <c r="C33" s="28"/>
      <c r="D33" s="28"/>
      <c r="E33" s="28"/>
    </row>
    <row r="34" spans="1:5" x14ac:dyDescent="0.25">
      <c r="B34" s="29" t="s">
        <v>19</v>
      </c>
      <c r="C34" s="29"/>
      <c r="D34" s="29"/>
      <c r="E34" s="5" t="s">
        <v>6</v>
      </c>
    </row>
    <row r="35" spans="1:5" x14ac:dyDescent="0.25">
      <c r="A35" s="23"/>
      <c r="B35" s="23"/>
      <c r="C35" s="23"/>
      <c r="D35" s="23"/>
      <c r="E35" s="23"/>
    </row>
    <row r="36" spans="1:5" x14ac:dyDescent="0.25">
      <c r="A36" s="28" t="s">
        <v>42</v>
      </c>
      <c r="B36" s="28"/>
      <c r="C36" s="28"/>
      <c r="D36" s="28"/>
      <c r="E36" s="28"/>
    </row>
    <row r="37" spans="1:5" x14ac:dyDescent="0.25">
      <c r="B37" s="29" t="s">
        <v>19</v>
      </c>
      <c r="C37" s="29"/>
      <c r="D37" s="29"/>
      <c r="E37" s="5" t="s">
        <v>6</v>
      </c>
    </row>
    <row r="38" spans="1:5" x14ac:dyDescent="0.25">
      <c r="A38" s="17" t="s">
        <v>34</v>
      </c>
    </row>
    <row r="39" spans="1:5" x14ac:dyDescent="0.25">
      <c r="A39" s="12" t="s">
        <v>30</v>
      </c>
    </row>
    <row r="40" spans="1:5" x14ac:dyDescent="0.25">
      <c r="A40" s="2" t="s">
        <v>43</v>
      </c>
      <c r="B40" s="13">
        <v>-14849.87</v>
      </c>
    </row>
    <row r="41" spans="1:5" ht="15.6" x14ac:dyDescent="0.3">
      <c r="A41" s="14" t="s">
        <v>52</v>
      </c>
      <c r="B41" s="15"/>
    </row>
    <row r="42" spans="1:5" x14ac:dyDescent="0.25">
      <c r="A42" s="2" t="s">
        <v>31</v>
      </c>
      <c r="B42" s="15">
        <v>63702.8</v>
      </c>
    </row>
    <row r="43" spans="1:5" x14ac:dyDescent="0.25">
      <c r="A43" s="2" t="s">
        <v>36</v>
      </c>
      <c r="B43" s="15">
        <f>E26</f>
        <v>49158.47099999999</v>
      </c>
    </row>
    <row r="44" spans="1:5" x14ac:dyDescent="0.25">
      <c r="A44" s="16" t="s">
        <v>32</v>
      </c>
      <c r="B44" s="13">
        <f>B40+B42-B43</f>
        <v>-305.54099999999016</v>
      </c>
      <c r="D44" s="2" t="s">
        <v>35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3:E33"/>
    <mergeCell ref="B34:D34"/>
    <mergeCell ref="A36:E36"/>
    <mergeCell ref="B37:D37"/>
    <mergeCell ref="A27:E27"/>
    <mergeCell ref="A28:E28"/>
    <mergeCell ref="A29:E29"/>
    <mergeCell ref="A30:E30"/>
    <mergeCell ref="A31:E31"/>
    <mergeCell ref="A32:E3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22" zoomScaleNormal="100" zoomScaleSheetLayoutView="100" workbookViewId="0">
      <selection activeCell="E25" sqref="E2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37" t="s">
        <v>11</v>
      </c>
      <c r="B1" s="37"/>
      <c r="C1" s="37"/>
      <c r="D1" s="37"/>
      <c r="E1" s="37"/>
    </row>
    <row r="2" spans="1:5" ht="38.25" customHeight="1" x14ac:dyDescent="0.3">
      <c r="A2" s="38" t="s">
        <v>12</v>
      </c>
      <c r="B2" s="39"/>
      <c r="C2" s="39"/>
      <c r="D2" s="39"/>
      <c r="E2" s="39"/>
    </row>
    <row r="3" spans="1:5" x14ac:dyDescent="0.25">
      <c r="A3" s="40" t="s">
        <v>53</v>
      </c>
      <c r="B3" s="40"/>
      <c r="C3" s="40"/>
      <c r="D3" s="40"/>
      <c r="E3" s="40"/>
    </row>
    <row r="4" spans="1:5" s="1" customFormat="1" ht="15.6" x14ac:dyDescent="0.3">
      <c r="A4" s="19" t="s">
        <v>13</v>
      </c>
      <c r="B4" s="4"/>
      <c r="C4" s="4"/>
      <c r="D4" s="4"/>
      <c r="E4" s="20" t="s">
        <v>54</v>
      </c>
    </row>
    <row r="5" spans="1:5" ht="13.95" customHeight="1" x14ac:dyDescent="0.25">
      <c r="A5" s="30" t="s">
        <v>0</v>
      </c>
      <c r="B5" s="30"/>
      <c r="C5" s="30"/>
      <c r="D5" s="30"/>
      <c r="E5" s="30"/>
    </row>
    <row r="6" spans="1:5" ht="13.95" customHeight="1" x14ac:dyDescent="0.25">
      <c r="A6" s="41" t="s">
        <v>33</v>
      </c>
      <c r="B6" s="41"/>
      <c r="C6" s="41"/>
      <c r="D6" s="41"/>
      <c r="E6" s="41"/>
    </row>
    <row r="7" spans="1:5" ht="15.75" customHeight="1" x14ac:dyDescent="0.25">
      <c r="A7" s="35" t="s">
        <v>1</v>
      </c>
      <c r="B7" s="35"/>
      <c r="C7" s="35"/>
      <c r="D7" s="35"/>
      <c r="E7" s="35"/>
    </row>
    <row r="8" spans="1:5" ht="13.95" customHeight="1" x14ac:dyDescent="0.25">
      <c r="A8" s="30" t="s">
        <v>37</v>
      </c>
      <c r="B8" s="30"/>
      <c r="C8" s="30"/>
      <c r="D8" s="30"/>
      <c r="E8" s="30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30" t="s">
        <v>38</v>
      </c>
      <c r="B10" s="30"/>
      <c r="C10" s="30"/>
      <c r="D10" s="30"/>
      <c r="E10" s="30"/>
    </row>
    <row r="11" spans="1:5" ht="14.25" customHeight="1" x14ac:dyDescent="0.25">
      <c r="A11" s="35" t="s">
        <v>15</v>
      </c>
      <c r="B11" s="36"/>
      <c r="C11" s="36"/>
      <c r="D11" s="36"/>
      <c r="E11" s="36"/>
    </row>
    <row r="12" spans="1:5" ht="13.95" customHeight="1" x14ac:dyDescent="0.25">
      <c r="A12" s="30" t="s">
        <v>22</v>
      </c>
      <c r="B12" s="30"/>
      <c r="C12" s="30"/>
      <c r="D12" s="30"/>
      <c r="E12" s="30"/>
    </row>
    <row r="13" spans="1:5" ht="21" customHeight="1" x14ac:dyDescent="0.25">
      <c r="A13" s="35" t="s">
        <v>2</v>
      </c>
      <c r="B13" s="36"/>
      <c r="C13" s="36"/>
      <c r="D13" s="36"/>
      <c r="E13" s="36"/>
    </row>
    <row r="14" spans="1:5" ht="14.25" customHeight="1" x14ac:dyDescent="0.25">
      <c r="A14" s="30" t="s">
        <v>23</v>
      </c>
      <c r="B14" s="30"/>
      <c r="C14" s="30"/>
      <c r="D14" s="30"/>
      <c r="E14" s="30"/>
    </row>
    <row r="15" spans="1:5" ht="13.95" customHeight="1" x14ac:dyDescent="0.25">
      <c r="A15" s="35" t="s">
        <v>16</v>
      </c>
      <c r="B15" s="36"/>
      <c r="C15" s="36"/>
      <c r="D15" s="36"/>
      <c r="E15" s="36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2" customHeight="1" x14ac:dyDescent="0.25">
      <c r="A17" s="30" t="s">
        <v>39</v>
      </c>
      <c r="B17" s="30"/>
      <c r="C17" s="30"/>
      <c r="D17" s="30"/>
      <c r="E17" s="30"/>
    </row>
    <row r="18" spans="1:7" ht="36.75" customHeight="1" x14ac:dyDescent="0.25">
      <c r="A18" s="32" t="s">
        <v>40</v>
      </c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  <c r="F19" s="2">
        <v>1147.3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25">
      <c r="A21" s="21" t="s">
        <v>46</v>
      </c>
      <c r="B21" s="8" t="s">
        <v>44</v>
      </c>
      <c r="C21" s="3" t="s">
        <v>4</v>
      </c>
      <c r="D21" s="3">
        <f>10.89</f>
        <v>10.89</v>
      </c>
      <c r="E21" s="7">
        <f>D21*F19*G19</f>
        <v>37482.290999999997</v>
      </c>
    </row>
    <row r="22" spans="1:7" ht="69" x14ac:dyDescent="0.25">
      <c r="A22" s="6" t="s">
        <v>55</v>
      </c>
      <c r="B22" s="8" t="s">
        <v>56</v>
      </c>
      <c r="C22" s="3" t="s">
        <v>4</v>
      </c>
      <c r="D22" s="3"/>
      <c r="E22" s="7">
        <f>1179.18*3</f>
        <v>3537.54</v>
      </c>
    </row>
    <row r="23" spans="1:7" x14ac:dyDescent="0.25">
      <c r="A23" s="6" t="s">
        <v>45</v>
      </c>
      <c r="B23" s="8" t="s">
        <v>24</v>
      </c>
      <c r="C23" s="3" t="s">
        <v>4</v>
      </c>
      <c r="D23" s="3">
        <v>3.3</v>
      </c>
      <c r="E23" s="7">
        <f>D23*F19*G19</f>
        <v>11358.269999999999</v>
      </c>
    </row>
    <row r="24" spans="1:7" x14ac:dyDescent="0.25">
      <c r="A24" s="6" t="s">
        <v>25</v>
      </c>
      <c r="B24" s="8" t="s">
        <v>56</v>
      </c>
      <c r="C24" s="3" t="s">
        <v>27</v>
      </c>
      <c r="D24" s="3"/>
      <c r="E24" s="7">
        <v>717.72</v>
      </c>
    </row>
    <row r="25" spans="1:7" ht="31.2" x14ac:dyDescent="0.3">
      <c r="A25" s="22" t="s">
        <v>57</v>
      </c>
      <c r="B25" s="8" t="s">
        <v>58</v>
      </c>
      <c r="C25" s="3" t="s">
        <v>59</v>
      </c>
      <c r="D25" s="3">
        <v>4</v>
      </c>
      <c r="E25" s="7">
        <f>D25*197.1</f>
        <v>788.4</v>
      </c>
    </row>
    <row r="26" spans="1:7" s="12" customFormat="1" ht="15.6" x14ac:dyDescent="0.3">
      <c r="A26" s="18" t="s">
        <v>41</v>
      </c>
      <c r="B26" s="9"/>
      <c r="C26" s="10"/>
      <c r="D26" s="10"/>
      <c r="E26" s="11">
        <f>SUM(E21:E25)</f>
        <v>53884.220999999998</v>
      </c>
    </row>
    <row r="27" spans="1:7" ht="30.75" customHeight="1" x14ac:dyDescent="0.25">
      <c r="A27" s="42" t="s">
        <v>60</v>
      </c>
      <c r="B27" s="42"/>
      <c r="C27" s="42"/>
      <c r="D27" s="42"/>
      <c r="E27" s="42"/>
    </row>
    <row r="28" spans="1:7" ht="30.75" customHeight="1" x14ac:dyDescent="0.25">
      <c r="A28" s="30" t="s">
        <v>21</v>
      </c>
      <c r="B28" s="30"/>
      <c r="C28" s="30"/>
      <c r="D28" s="30"/>
      <c r="E28" s="30"/>
    </row>
    <row r="29" spans="1:7" x14ac:dyDescent="0.25">
      <c r="A29" s="30" t="s">
        <v>20</v>
      </c>
      <c r="B29" s="30"/>
      <c r="C29" s="30"/>
      <c r="D29" s="30"/>
      <c r="E29" s="30"/>
    </row>
    <row r="30" spans="1:7" ht="32.25" customHeight="1" x14ac:dyDescent="0.25">
      <c r="A30" s="30" t="s">
        <v>28</v>
      </c>
      <c r="B30" s="30"/>
      <c r="C30" s="30"/>
      <c r="D30" s="30"/>
      <c r="E30" s="30"/>
    </row>
    <row r="31" spans="1:7" x14ac:dyDescent="0.25">
      <c r="A31" s="31" t="s">
        <v>5</v>
      </c>
      <c r="B31" s="31"/>
      <c r="C31" s="31"/>
      <c r="D31" s="31"/>
      <c r="E31" s="31"/>
    </row>
    <row r="32" spans="1:7" x14ac:dyDescent="0.25">
      <c r="A32" s="30" t="s">
        <v>18</v>
      </c>
      <c r="B32" s="30"/>
      <c r="C32" s="30"/>
      <c r="D32" s="30"/>
      <c r="E32" s="30"/>
    </row>
    <row r="33" spans="1:5" x14ac:dyDescent="0.25">
      <c r="A33" s="28" t="s">
        <v>29</v>
      </c>
      <c r="B33" s="28"/>
      <c r="C33" s="28"/>
      <c r="D33" s="28"/>
      <c r="E33" s="28"/>
    </row>
    <row r="34" spans="1:5" x14ac:dyDescent="0.25">
      <c r="B34" s="29" t="s">
        <v>19</v>
      </c>
      <c r="C34" s="29"/>
      <c r="D34" s="29"/>
      <c r="E34" s="5" t="s">
        <v>6</v>
      </c>
    </row>
    <row r="35" spans="1:5" x14ac:dyDescent="0.25">
      <c r="A35" s="24"/>
      <c r="B35" s="24"/>
      <c r="C35" s="24"/>
      <c r="D35" s="24"/>
      <c r="E35" s="24"/>
    </row>
    <row r="36" spans="1:5" x14ac:dyDescent="0.25">
      <c r="A36" s="28" t="s">
        <v>42</v>
      </c>
      <c r="B36" s="28"/>
      <c r="C36" s="28"/>
      <c r="D36" s="28"/>
      <c r="E36" s="28"/>
    </row>
    <row r="37" spans="1:5" x14ac:dyDescent="0.25">
      <c r="B37" s="29" t="s">
        <v>19</v>
      </c>
      <c r="C37" s="29"/>
      <c r="D37" s="29"/>
      <c r="E37" s="5" t="s">
        <v>6</v>
      </c>
    </row>
    <row r="38" spans="1:5" x14ac:dyDescent="0.25">
      <c r="A38" s="17" t="s">
        <v>34</v>
      </c>
    </row>
    <row r="39" spans="1:5" x14ac:dyDescent="0.25">
      <c r="A39" s="12" t="s">
        <v>30</v>
      </c>
    </row>
    <row r="40" spans="1:5" x14ac:dyDescent="0.25">
      <c r="A40" s="2" t="s">
        <v>43</v>
      </c>
      <c r="B40" s="13">
        <f>'1кв'!B44</f>
        <v>-305.54099999999016</v>
      </c>
    </row>
    <row r="41" spans="1:5" ht="15.6" x14ac:dyDescent="0.3">
      <c r="A41" s="14" t="s">
        <v>61</v>
      </c>
      <c r="B41" s="15"/>
    </row>
    <row r="42" spans="1:5" x14ac:dyDescent="0.25">
      <c r="A42" s="2" t="s">
        <v>31</v>
      </c>
      <c r="B42" s="15">
        <v>60336.57</v>
      </c>
    </row>
    <row r="43" spans="1:5" x14ac:dyDescent="0.25">
      <c r="A43" s="2" t="s">
        <v>36</v>
      </c>
      <c r="B43" s="15">
        <f>E26</f>
        <v>53884.220999999998</v>
      </c>
    </row>
    <row r="44" spans="1:5" x14ac:dyDescent="0.25">
      <c r="A44" s="16" t="s">
        <v>32</v>
      </c>
      <c r="B44" s="13">
        <f>B40+B42-B43</f>
        <v>6146.8080000000118</v>
      </c>
      <c r="D44" s="2" t="s">
        <v>35</v>
      </c>
    </row>
  </sheetData>
  <mergeCells count="28">
    <mergeCell ref="A33:E33"/>
    <mergeCell ref="B34:D34"/>
    <mergeCell ref="A36:E36"/>
    <mergeCell ref="B37:D37"/>
    <mergeCell ref="A27:E27"/>
    <mergeCell ref="A28:E28"/>
    <mergeCell ref="A29:E29"/>
    <mergeCell ref="A30:E30"/>
    <mergeCell ref="A31:E31"/>
    <mergeCell ref="A32:E3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28" zoomScaleNormal="100" zoomScaleSheetLayoutView="100" workbookViewId="0">
      <selection activeCell="B45" sqref="B4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37" t="s">
        <v>11</v>
      </c>
      <c r="B1" s="37"/>
      <c r="C1" s="37"/>
      <c r="D1" s="37"/>
      <c r="E1" s="37"/>
    </row>
    <row r="2" spans="1:5" ht="38.25" customHeight="1" x14ac:dyDescent="0.3">
      <c r="A2" s="38" t="s">
        <v>12</v>
      </c>
      <c r="B2" s="39"/>
      <c r="C2" s="39"/>
      <c r="D2" s="39"/>
      <c r="E2" s="39"/>
    </row>
    <row r="3" spans="1:5" x14ac:dyDescent="0.25">
      <c r="A3" s="40" t="s">
        <v>62</v>
      </c>
      <c r="B3" s="40"/>
      <c r="C3" s="40"/>
      <c r="D3" s="40"/>
      <c r="E3" s="40"/>
    </row>
    <row r="4" spans="1:5" s="1" customFormat="1" ht="15.6" x14ac:dyDescent="0.3">
      <c r="A4" s="19" t="s">
        <v>13</v>
      </c>
      <c r="B4" s="4"/>
      <c r="C4" s="4"/>
      <c r="D4" s="4"/>
      <c r="E4" s="20" t="s">
        <v>63</v>
      </c>
    </row>
    <row r="5" spans="1:5" ht="13.95" customHeight="1" x14ac:dyDescent="0.25">
      <c r="A5" s="30" t="s">
        <v>0</v>
      </c>
      <c r="B5" s="30"/>
      <c r="C5" s="30"/>
      <c r="D5" s="30"/>
      <c r="E5" s="30"/>
    </row>
    <row r="6" spans="1:5" ht="13.95" customHeight="1" x14ac:dyDescent="0.25">
      <c r="A6" s="41" t="s">
        <v>33</v>
      </c>
      <c r="B6" s="41"/>
      <c r="C6" s="41"/>
      <c r="D6" s="41"/>
      <c r="E6" s="41"/>
    </row>
    <row r="7" spans="1:5" ht="15.75" customHeight="1" x14ac:dyDescent="0.25">
      <c r="A7" s="35" t="s">
        <v>1</v>
      </c>
      <c r="B7" s="35"/>
      <c r="C7" s="35"/>
      <c r="D7" s="35"/>
      <c r="E7" s="35"/>
    </row>
    <row r="8" spans="1:5" ht="13.95" customHeight="1" x14ac:dyDescent="0.25">
      <c r="A8" s="30" t="s">
        <v>37</v>
      </c>
      <c r="B8" s="30"/>
      <c r="C8" s="30"/>
      <c r="D8" s="30"/>
      <c r="E8" s="30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30" t="s">
        <v>38</v>
      </c>
      <c r="B10" s="30"/>
      <c r="C10" s="30"/>
      <c r="D10" s="30"/>
      <c r="E10" s="30"/>
    </row>
    <row r="11" spans="1:5" ht="14.25" customHeight="1" x14ac:dyDescent="0.25">
      <c r="A11" s="35" t="s">
        <v>15</v>
      </c>
      <c r="B11" s="36"/>
      <c r="C11" s="36"/>
      <c r="D11" s="36"/>
      <c r="E11" s="36"/>
    </row>
    <row r="12" spans="1:5" ht="13.95" customHeight="1" x14ac:dyDescent="0.25">
      <c r="A12" s="30" t="s">
        <v>22</v>
      </c>
      <c r="B12" s="30"/>
      <c r="C12" s="30"/>
      <c r="D12" s="30"/>
      <c r="E12" s="30"/>
    </row>
    <row r="13" spans="1:5" ht="21" customHeight="1" x14ac:dyDescent="0.25">
      <c r="A13" s="35" t="s">
        <v>2</v>
      </c>
      <c r="B13" s="36"/>
      <c r="C13" s="36"/>
      <c r="D13" s="36"/>
      <c r="E13" s="36"/>
    </row>
    <row r="14" spans="1:5" ht="14.25" customHeight="1" x14ac:dyDescent="0.25">
      <c r="A14" s="30" t="s">
        <v>23</v>
      </c>
      <c r="B14" s="30"/>
      <c r="C14" s="30"/>
      <c r="D14" s="30"/>
      <c r="E14" s="30"/>
    </row>
    <row r="15" spans="1:5" ht="13.95" customHeight="1" x14ac:dyDescent="0.25">
      <c r="A15" s="35" t="s">
        <v>16</v>
      </c>
      <c r="B15" s="36"/>
      <c r="C15" s="36"/>
      <c r="D15" s="36"/>
      <c r="E15" s="36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2" customHeight="1" x14ac:dyDescent="0.25">
      <c r="A17" s="30" t="s">
        <v>39</v>
      </c>
      <c r="B17" s="30"/>
      <c r="C17" s="30"/>
      <c r="D17" s="30"/>
      <c r="E17" s="30"/>
    </row>
    <row r="18" spans="1:7" ht="36.75" customHeight="1" x14ac:dyDescent="0.25">
      <c r="A18" s="32" t="s">
        <v>40</v>
      </c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  <c r="F19" s="2">
        <v>1147.3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25">
      <c r="A21" s="21" t="s">
        <v>46</v>
      </c>
      <c r="B21" s="8" t="s">
        <v>44</v>
      </c>
      <c r="C21" s="3" t="s">
        <v>4</v>
      </c>
      <c r="D21" s="3">
        <v>10.99</v>
      </c>
      <c r="E21" s="7">
        <f>D21*F19*G19</f>
        <v>37826.481</v>
      </c>
    </row>
    <row r="22" spans="1:7" ht="69" x14ac:dyDescent="0.25">
      <c r="A22" s="6" t="s">
        <v>55</v>
      </c>
      <c r="B22" s="8" t="s">
        <v>64</v>
      </c>
      <c r="C22" s="3" t="s">
        <v>4</v>
      </c>
      <c r="D22" s="3"/>
      <c r="E22" s="7">
        <f>1179.18*3</f>
        <v>3537.54</v>
      </c>
    </row>
    <row r="23" spans="1:7" x14ac:dyDescent="0.25">
      <c r="A23" s="6" t="s">
        <v>45</v>
      </c>
      <c r="B23" s="8" t="s">
        <v>24</v>
      </c>
      <c r="C23" s="3" t="s">
        <v>4</v>
      </c>
      <c r="D23" s="3">
        <v>3.43</v>
      </c>
      <c r="E23" s="7">
        <f>D23*F19*G19</f>
        <v>11805.717000000001</v>
      </c>
    </row>
    <row r="24" spans="1:7" x14ac:dyDescent="0.25">
      <c r="A24" s="6" t="s">
        <v>25</v>
      </c>
      <c r="B24" s="8" t="s">
        <v>64</v>
      </c>
      <c r="C24" s="3" t="s">
        <v>27</v>
      </c>
      <c r="D24" s="3"/>
      <c r="E24" s="7">
        <v>89.89</v>
      </c>
    </row>
    <row r="25" spans="1:7" ht="31.2" x14ac:dyDescent="0.3">
      <c r="A25" s="22" t="s">
        <v>65</v>
      </c>
      <c r="B25" s="8" t="s">
        <v>67</v>
      </c>
      <c r="C25" s="3" t="s">
        <v>27</v>
      </c>
      <c r="D25" s="3"/>
      <c r="E25" s="7">
        <v>2025.93</v>
      </c>
    </row>
    <row r="26" spans="1:7" ht="15.6" x14ac:dyDescent="0.3">
      <c r="A26" s="22" t="s">
        <v>66</v>
      </c>
      <c r="B26" s="8" t="s">
        <v>67</v>
      </c>
      <c r="C26" s="3" t="s">
        <v>27</v>
      </c>
      <c r="D26" s="3"/>
      <c r="E26" s="7">
        <v>200.39</v>
      </c>
    </row>
    <row r="27" spans="1:7" s="12" customFormat="1" ht="15.6" x14ac:dyDescent="0.3">
      <c r="A27" s="18" t="s">
        <v>41</v>
      </c>
      <c r="B27" s="9"/>
      <c r="C27" s="10"/>
      <c r="D27" s="10"/>
      <c r="E27" s="11">
        <f>SUM(E21:E26)</f>
        <v>55485.947999999997</v>
      </c>
    </row>
    <row r="28" spans="1:7" ht="30.75" customHeight="1" x14ac:dyDescent="0.25">
      <c r="A28" s="42" t="s">
        <v>99</v>
      </c>
      <c r="B28" s="42"/>
      <c r="C28" s="42"/>
      <c r="D28" s="42"/>
      <c r="E28" s="42"/>
    </row>
    <row r="29" spans="1:7" ht="30.75" customHeight="1" x14ac:dyDescent="0.25">
      <c r="A29" s="30" t="s">
        <v>21</v>
      </c>
      <c r="B29" s="30"/>
      <c r="C29" s="30"/>
      <c r="D29" s="30"/>
      <c r="E29" s="30"/>
    </row>
    <row r="30" spans="1:7" x14ac:dyDescent="0.25">
      <c r="A30" s="30" t="s">
        <v>20</v>
      </c>
      <c r="B30" s="30"/>
      <c r="C30" s="30"/>
      <c r="D30" s="30"/>
      <c r="E30" s="30"/>
    </row>
    <row r="31" spans="1:7" ht="32.25" customHeight="1" x14ac:dyDescent="0.25">
      <c r="A31" s="30" t="s">
        <v>28</v>
      </c>
      <c r="B31" s="30"/>
      <c r="C31" s="30"/>
      <c r="D31" s="30"/>
      <c r="E31" s="30"/>
    </row>
    <row r="32" spans="1:7" x14ac:dyDescent="0.25">
      <c r="A32" s="31" t="s">
        <v>5</v>
      </c>
      <c r="B32" s="31"/>
      <c r="C32" s="31"/>
      <c r="D32" s="31"/>
      <c r="E32" s="31"/>
    </row>
    <row r="33" spans="1:5" x14ac:dyDescent="0.25">
      <c r="A33" s="30" t="s">
        <v>18</v>
      </c>
      <c r="B33" s="30"/>
      <c r="C33" s="30"/>
      <c r="D33" s="30"/>
      <c r="E33" s="30"/>
    </row>
    <row r="34" spans="1:5" x14ac:dyDescent="0.25">
      <c r="A34" s="28" t="s">
        <v>29</v>
      </c>
      <c r="B34" s="28"/>
      <c r="C34" s="28"/>
      <c r="D34" s="28"/>
      <c r="E34" s="28"/>
    </row>
    <row r="35" spans="1:5" x14ac:dyDescent="0.25">
      <c r="B35" s="29" t="s">
        <v>19</v>
      </c>
      <c r="C35" s="29"/>
      <c r="D35" s="29"/>
      <c r="E35" s="5" t="s">
        <v>6</v>
      </c>
    </row>
    <row r="36" spans="1:5" x14ac:dyDescent="0.25">
      <c r="A36" s="26"/>
      <c r="B36" s="26"/>
      <c r="C36" s="26"/>
      <c r="D36" s="26"/>
      <c r="E36" s="26"/>
    </row>
    <row r="37" spans="1:5" x14ac:dyDescent="0.25">
      <c r="A37" s="28" t="s">
        <v>42</v>
      </c>
      <c r="B37" s="28"/>
      <c r="C37" s="28"/>
      <c r="D37" s="28"/>
      <c r="E37" s="28"/>
    </row>
    <row r="38" spans="1:5" x14ac:dyDescent="0.25">
      <c r="B38" s="29" t="s">
        <v>19</v>
      </c>
      <c r="C38" s="29"/>
      <c r="D38" s="29"/>
      <c r="E38" s="5" t="s">
        <v>6</v>
      </c>
    </row>
    <row r="39" spans="1:5" x14ac:dyDescent="0.25">
      <c r="A39" s="17" t="s">
        <v>34</v>
      </c>
    </row>
    <row r="40" spans="1:5" x14ac:dyDescent="0.25">
      <c r="A40" s="12" t="s">
        <v>30</v>
      </c>
    </row>
    <row r="41" spans="1:5" x14ac:dyDescent="0.25">
      <c r="A41" s="2" t="s">
        <v>43</v>
      </c>
      <c r="B41" s="13">
        <f>'2кв'!B44</f>
        <v>6146.8080000000118</v>
      </c>
    </row>
    <row r="42" spans="1:5" ht="15.6" x14ac:dyDescent="0.3">
      <c r="A42" s="14" t="s">
        <v>68</v>
      </c>
      <c r="B42" s="15"/>
    </row>
    <row r="43" spans="1:5" x14ac:dyDescent="0.25">
      <c r="A43" s="2" t="s">
        <v>31</v>
      </c>
      <c r="B43" s="15">
        <v>60859.85</v>
      </c>
    </row>
    <row r="44" spans="1:5" x14ac:dyDescent="0.25">
      <c r="A44" s="2" t="s">
        <v>36</v>
      </c>
      <c r="B44" s="15">
        <f>E27</f>
        <v>55485.947999999997</v>
      </c>
    </row>
    <row r="45" spans="1:5" x14ac:dyDescent="0.25">
      <c r="A45" s="16" t="s">
        <v>32</v>
      </c>
      <c r="B45" s="13">
        <f>B41+B43-B44</f>
        <v>11520.710000000014</v>
      </c>
      <c r="D45" s="2" t="s">
        <v>35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4:E34"/>
    <mergeCell ref="B35:D35"/>
    <mergeCell ref="A37:E37"/>
    <mergeCell ref="B38:D38"/>
    <mergeCell ref="A28:E28"/>
    <mergeCell ref="A29:E29"/>
    <mergeCell ref="A30:E30"/>
    <mergeCell ref="A31:E31"/>
    <mergeCell ref="A32:E32"/>
    <mergeCell ref="A33:E3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31" zoomScaleNormal="100" zoomScaleSheetLayoutView="100" workbookViewId="0">
      <selection activeCell="A50" sqref="A5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1.88671875" style="2" customWidth="1"/>
    <col min="9" max="16384" width="9.109375" style="2"/>
  </cols>
  <sheetData>
    <row r="1" spans="1:5" ht="15.6" x14ac:dyDescent="0.25">
      <c r="A1" s="37" t="s">
        <v>11</v>
      </c>
      <c r="B1" s="37"/>
      <c r="C1" s="37"/>
      <c r="D1" s="37"/>
      <c r="E1" s="37"/>
    </row>
    <row r="2" spans="1:5" ht="38.25" customHeight="1" x14ac:dyDescent="0.3">
      <c r="A2" s="38" t="s">
        <v>12</v>
      </c>
      <c r="B2" s="39"/>
      <c r="C2" s="39"/>
      <c r="D2" s="39"/>
      <c r="E2" s="39"/>
    </row>
    <row r="3" spans="1:5" x14ac:dyDescent="0.25">
      <c r="A3" s="40" t="s">
        <v>69</v>
      </c>
      <c r="B3" s="40"/>
      <c r="C3" s="40"/>
      <c r="D3" s="40"/>
      <c r="E3" s="40"/>
    </row>
    <row r="4" spans="1:5" s="1" customFormat="1" ht="15.6" x14ac:dyDescent="0.3">
      <c r="A4" s="43" t="s">
        <v>13</v>
      </c>
      <c r="B4" s="44"/>
      <c r="C4" s="44"/>
      <c r="D4" s="45" t="s">
        <v>70</v>
      </c>
      <c r="E4" s="45"/>
    </row>
    <row r="5" spans="1:5" ht="13.95" customHeight="1" x14ac:dyDescent="0.25">
      <c r="A5" s="30" t="s">
        <v>0</v>
      </c>
      <c r="B5" s="30"/>
      <c r="C5" s="30"/>
      <c r="D5" s="30"/>
      <c r="E5" s="30"/>
    </row>
    <row r="6" spans="1:5" ht="13.95" customHeight="1" x14ac:dyDescent="0.25">
      <c r="A6" s="41" t="s">
        <v>33</v>
      </c>
      <c r="B6" s="41"/>
      <c r="C6" s="41"/>
      <c r="D6" s="41"/>
      <c r="E6" s="41"/>
    </row>
    <row r="7" spans="1:5" ht="15.75" customHeight="1" x14ac:dyDescent="0.25">
      <c r="A7" s="35" t="s">
        <v>1</v>
      </c>
      <c r="B7" s="35"/>
      <c r="C7" s="35"/>
      <c r="D7" s="35"/>
      <c r="E7" s="35"/>
    </row>
    <row r="8" spans="1:5" ht="13.95" customHeight="1" x14ac:dyDescent="0.25">
      <c r="A8" s="30" t="s">
        <v>37</v>
      </c>
      <c r="B8" s="30"/>
      <c r="C8" s="30"/>
      <c r="D8" s="30"/>
      <c r="E8" s="30"/>
    </row>
    <row r="9" spans="1:5" ht="26.25" customHeight="1" x14ac:dyDescent="0.25">
      <c r="A9" s="33" t="s">
        <v>14</v>
      </c>
      <c r="B9" s="34"/>
      <c r="C9" s="34"/>
      <c r="D9" s="34"/>
      <c r="E9" s="34"/>
    </row>
    <row r="10" spans="1:5" ht="30.75" customHeight="1" x14ac:dyDescent="0.25">
      <c r="A10" s="30" t="s">
        <v>38</v>
      </c>
      <c r="B10" s="30"/>
      <c r="C10" s="30"/>
      <c r="D10" s="30"/>
      <c r="E10" s="30"/>
    </row>
    <row r="11" spans="1:5" ht="14.25" customHeight="1" x14ac:dyDescent="0.25">
      <c r="A11" s="35" t="s">
        <v>15</v>
      </c>
      <c r="B11" s="36"/>
      <c r="C11" s="36"/>
      <c r="D11" s="36"/>
      <c r="E11" s="36"/>
    </row>
    <row r="12" spans="1:5" ht="13.95" customHeight="1" x14ac:dyDescent="0.25">
      <c r="A12" s="30" t="s">
        <v>22</v>
      </c>
      <c r="B12" s="30"/>
      <c r="C12" s="30"/>
      <c r="D12" s="30"/>
      <c r="E12" s="30"/>
    </row>
    <row r="13" spans="1:5" ht="21" customHeight="1" x14ac:dyDescent="0.25">
      <c r="A13" s="35" t="s">
        <v>2</v>
      </c>
      <c r="B13" s="36"/>
      <c r="C13" s="36"/>
      <c r="D13" s="36"/>
      <c r="E13" s="36"/>
    </row>
    <row r="14" spans="1:5" ht="14.25" customHeight="1" x14ac:dyDescent="0.25">
      <c r="A14" s="30" t="s">
        <v>23</v>
      </c>
      <c r="B14" s="30"/>
      <c r="C14" s="30"/>
      <c r="D14" s="30"/>
      <c r="E14" s="30"/>
    </row>
    <row r="15" spans="1:5" ht="13.95" customHeight="1" x14ac:dyDescent="0.25">
      <c r="A15" s="35" t="s">
        <v>16</v>
      </c>
      <c r="B15" s="36"/>
      <c r="C15" s="36"/>
      <c r="D15" s="36"/>
      <c r="E15" s="36"/>
    </row>
    <row r="16" spans="1:5" ht="32.25" customHeight="1" x14ac:dyDescent="0.25">
      <c r="A16" s="30" t="s">
        <v>17</v>
      </c>
      <c r="B16" s="30"/>
      <c r="C16" s="30"/>
      <c r="D16" s="30"/>
      <c r="E16" s="30"/>
    </row>
    <row r="17" spans="1:7" ht="58.2" customHeight="1" x14ac:dyDescent="0.25">
      <c r="A17" s="30" t="s">
        <v>39</v>
      </c>
      <c r="B17" s="30"/>
      <c r="C17" s="30"/>
      <c r="D17" s="30"/>
      <c r="E17" s="30"/>
    </row>
    <row r="18" spans="1:7" ht="36.75" customHeight="1" x14ac:dyDescent="0.25">
      <c r="A18" s="32" t="s">
        <v>40</v>
      </c>
      <c r="B18" s="32"/>
      <c r="C18" s="32"/>
      <c r="D18" s="32"/>
      <c r="E18" s="32"/>
    </row>
    <row r="19" spans="1:7" x14ac:dyDescent="0.25">
      <c r="A19" s="32"/>
      <c r="B19" s="32"/>
      <c r="C19" s="32"/>
      <c r="D19" s="32"/>
      <c r="E19" s="32"/>
      <c r="F19" s="2">
        <v>1147.3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25">
      <c r="A21" s="21" t="s">
        <v>46</v>
      </c>
      <c r="B21" s="8" t="s">
        <v>44</v>
      </c>
      <c r="C21" s="3" t="s">
        <v>4</v>
      </c>
      <c r="D21" s="3">
        <v>10.99</v>
      </c>
      <c r="E21" s="7">
        <f>D21*F19*G19</f>
        <v>37826.481</v>
      </c>
    </row>
    <row r="22" spans="1:7" ht="69" x14ac:dyDescent="0.25">
      <c r="A22" s="6" t="s">
        <v>55</v>
      </c>
      <c r="B22" s="8" t="s">
        <v>71</v>
      </c>
      <c r="C22" s="3" t="s">
        <v>4</v>
      </c>
      <c r="D22" s="3"/>
      <c r="E22" s="7">
        <f>1179.18*3</f>
        <v>3537.54</v>
      </c>
    </row>
    <row r="23" spans="1:7" x14ac:dyDescent="0.25">
      <c r="A23" s="6" t="s">
        <v>45</v>
      </c>
      <c r="B23" s="8" t="s">
        <v>24</v>
      </c>
      <c r="C23" s="3" t="s">
        <v>4</v>
      </c>
      <c r="D23" s="3">
        <v>3.43</v>
      </c>
      <c r="E23" s="7">
        <f>D23*F19*G19</f>
        <v>11805.717000000001</v>
      </c>
    </row>
    <row r="24" spans="1:7" x14ac:dyDescent="0.25">
      <c r="A24" s="6" t="s">
        <v>25</v>
      </c>
      <c r="B24" s="8" t="s">
        <v>71</v>
      </c>
      <c r="C24" s="3" t="s">
        <v>27</v>
      </c>
      <c r="D24" s="3"/>
      <c r="E24" s="7">
        <f>833.4+400</f>
        <v>1233.4000000000001</v>
      </c>
    </row>
    <row r="25" spans="1:7" ht="18.600000000000001" customHeight="1" x14ac:dyDescent="0.25">
      <c r="A25" s="46" t="s">
        <v>72</v>
      </c>
      <c r="B25" s="47" t="s">
        <v>76</v>
      </c>
      <c r="C25" s="3" t="s">
        <v>27</v>
      </c>
      <c r="D25" s="3"/>
      <c r="E25" s="7">
        <f>4561.07</f>
        <v>4561.07</v>
      </c>
    </row>
    <row r="26" spans="1:7" x14ac:dyDescent="0.25">
      <c r="A26" s="46" t="s">
        <v>73</v>
      </c>
      <c r="B26" s="47" t="s">
        <v>76</v>
      </c>
      <c r="C26" s="3" t="s">
        <v>59</v>
      </c>
      <c r="D26" s="3">
        <v>2</v>
      </c>
      <c r="E26" s="7">
        <f>D26*206.95</f>
        <v>413.9</v>
      </c>
    </row>
    <row r="27" spans="1:7" ht="27.6" x14ac:dyDescent="0.25">
      <c r="A27" s="46" t="s">
        <v>74</v>
      </c>
      <c r="B27" s="47" t="s">
        <v>77</v>
      </c>
      <c r="C27" s="3" t="s">
        <v>27</v>
      </c>
      <c r="D27" s="3"/>
      <c r="E27" s="7">
        <v>10228.959999999999</v>
      </c>
    </row>
    <row r="28" spans="1:7" x14ac:dyDescent="0.25">
      <c r="A28" s="46" t="s">
        <v>75</v>
      </c>
      <c r="B28" s="47" t="s">
        <v>77</v>
      </c>
      <c r="C28" s="3" t="s">
        <v>59</v>
      </c>
      <c r="D28" s="3">
        <v>2</v>
      </c>
      <c r="E28" s="7">
        <f>D28*206.95</f>
        <v>413.9</v>
      </c>
    </row>
    <row r="29" spans="1:7" s="12" customFormat="1" ht="15.6" x14ac:dyDescent="0.3">
      <c r="A29" s="18" t="s">
        <v>41</v>
      </c>
      <c r="B29" s="9"/>
      <c r="C29" s="10"/>
      <c r="D29" s="10"/>
      <c r="E29" s="11">
        <f>SUM(E21:E28)</f>
        <v>70020.967999999993</v>
      </c>
    </row>
    <row r="30" spans="1:7" ht="30.75" customHeight="1" x14ac:dyDescent="0.25">
      <c r="A30" s="42" t="s">
        <v>100</v>
      </c>
      <c r="B30" s="42"/>
      <c r="C30" s="42"/>
      <c r="D30" s="42"/>
      <c r="E30" s="42"/>
    </row>
    <row r="31" spans="1:7" ht="30.75" customHeight="1" x14ac:dyDescent="0.25">
      <c r="A31" s="30" t="s">
        <v>21</v>
      </c>
      <c r="B31" s="30"/>
      <c r="C31" s="30"/>
      <c r="D31" s="30"/>
      <c r="E31" s="30"/>
    </row>
    <row r="32" spans="1:7" x14ac:dyDescent="0.25">
      <c r="A32" s="30" t="s">
        <v>20</v>
      </c>
      <c r="B32" s="30"/>
      <c r="C32" s="30"/>
      <c r="D32" s="30"/>
      <c r="E32" s="30"/>
    </row>
    <row r="33" spans="1:5" ht="32.25" customHeight="1" x14ac:dyDescent="0.25">
      <c r="A33" s="30" t="s">
        <v>28</v>
      </c>
      <c r="B33" s="30"/>
      <c r="C33" s="30"/>
      <c r="D33" s="30"/>
      <c r="E33" s="30"/>
    </row>
    <row r="34" spans="1:5" x14ac:dyDescent="0.25">
      <c r="A34" s="31" t="s">
        <v>5</v>
      </c>
      <c r="B34" s="31"/>
      <c r="C34" s="31"/>
      <c r="D34" s="31"/>
      <c r="E34" s="31"/>
    </row>
    <row r="35" spans="1:5" x14ac:dyDescent="0.25">
      <c r="A35" s="30" t="s">
        <v>18</v>
      </c>
      <c r="B35" s="30"/>
      <c r="C35" s="30"/>
      <c r="D35" s="30"/>
      <c r="E35" s="30"/>
    </row>
    <row r="36" spans="1:5" x14ac:dyDescent="0.25">
      <c r="A36" s="28" t="s">
        <v>29</v>
      </c>
      <c r="B36" s="28"/>
      <c r="C36" s="28"/>
      <c r="D36" s="28"/>
      <c r="E36" s="28"/>
    </row>
    <row r="37" spans="1:5" x14ac:dyDescent="0.25">
      <c r="B37" s="29" t="s">
        <v>19</v>
      </c>
      <c r="C37" s="29"/>
      <c r="D37" s="29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28" t="s">
        <v>42</v>
      </c>
      <c r="B39" s="28"/>
      <c r="C39" s="28"/>
      <c r="D39" s="28"/>
      <c r="E39" s="28"/>
    </row>
    <row r="40" spans="1:5" x14ac:dyDescent="0.25">
      <c r="B40" s="29" t="s">
        <v>19</v>
      </c>
      <c r="C40" s="29"/>
      <c r="D40" s="29"/>
      <c r="E40" s="5" t="s">
        <v>6</v>
      </c>
    </row>
    <row r="41" spans="1:5" x14ac:dyDescent="0.25">
      <c r="A41" s="17" t="s">
        <v>34</v>
      </c>
    </row>
    <row r="42" spans="1:5" x14ac:dyDescent="0.25">
      <c r="A42" s="12" t="s">
        <v>30</v>
      </c>
    </row>
    <row r="43" spans="1:5" x14ac:dyDescent="0.25">
      <c r="A43" s="2" t="s">
        <v>43</v>
      </c>
      <c r="B43" s="13">
        <f>'3кв'!B45</f>
        <v>11520.710000000014</v>
      </c>
    </row>
    <row r="44" spans="1:5" ht="15.6" x14ac:dyDescent="0.3">
      <c r="A44" s="14" t="s">
        <v>68</v>
      </c>
      <c r="B44" s="15"/>
    </row>
    <row r="45" spans="1:5" x14ac:dyDescent="0.25">
      <c r="A45" s="2" t="s">
        <v>31</v>
      </c>
      <c r="B45" s="15">
        <v>64048.75</v>
      </c>
    </row>
    <row r="46" spans="1:5" x14ac:dyDescent="0.25">
      <c r="A46" s="2" t="s">
        <v>36</v>
      </c>
      <c r="B46" s="15">
        <f>E29</f>
        <v>70020.967999999993</v>
      </c>
    </row>
    <row r="47" spans="1:5" x14ac:dyDescent="0.25">
      <c r="A47" s="16" t="s">
        <v>32</v>
      </c>
      <c r="B47" s="13">
        <f>B43+B45-B46</f>
        <v>5548.4920000000275</v>
      </c>
      <c r="D47" s="2" t="s">
        <v>35</v>
      </c>
    </row>
  </sheetData>
  <mergeCells count="29">
    <mergeCell ref="A36:E36"/>
    <mergeCell ref="B37:D37"/>
    <mergeCell ref="A39:E39"/>
    <mergeCell ref="B40:D40"/>
    <mergeCell ref="D4:E4"/>
    <mergeCell ref="A30:E30"/>
    <mergeCell ref="A31:E3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Normal="100" zoomScaleSheetLayoutView="100" workbookViewId="0">
      <selection activeCell="H17" sqref="H17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48" t="s">
        <v>78</v>
      </c>
      <c r="B1" s="48"/>
      <c r="C1" s="48"/>
      <c r="D1" s="49"/>
    </row>
    <row r="2" spans="1:5" ht="15.6" x14ac:dyDescent="0.3">
      <c r="A2" s="50" t="s">
        <v>79</v>
      </c>
      <c r="B2" s="50"/>
      <c r="C2" s="50"/>
      <c r="D2" s="1"/>
    </row>
    <row r="3" spans="1:5" ht="15.6" x14ac:dyDescent="0.3">
      <c r="A3" s="50" t="s">
        <v>80</v>
      </c>
      <c r="B3" s="50"/>
      <c r="C3" s="50"/>
      <c r="D3" s="1"/>
    </row>
    <row r="4" spans="1:5" ht="15.6" x14ac:dyDescent="0.3">
      <c r="A4" s="48" t="s">
        <v>96</v>
      </c>
      <c r="B4" s="48"/>
      <c r="C4" s="48"/>
      <c r="D4" s="49"/>
    </row>
    <row r="5" spans="1:5" ht="15.6" x14ac:dyDescent="0.3">
      <c r="A5" s="51"/>
      <c r="B5" s="51"/>
      <c r="C5" s="51"/>
      <c r="D5" s="1"/>
    </row>
    <row r="6" spans="1:5" ht="15.6" x14ac:dyDescent="0.3">
      <c r="A6" s="1"/>
      <c r="B6" s="52" t="s">
        <v>81</v>
      </c>
      <c r="C6" s="53">
        <f>'1кв'!B40</f>
        <v>-14849.87</v>
      </c>
      <c r="D6" s="54"/>
    </row>
    <row r="7" spans="1:5" ht="15.6" x14ac:dyDescent="0.3">
      <c r="A7" s="1"/>
      <c r="B7" s="52" t="s">
        <v>97</v>
      </c>
      <c r="C7" s="53"/>
      <c r="D7" s="54"/>
    </row>
    <row r="8" spans="1:5" ht="15.6" x14ac:dyDescent="0.3">
      <c r="A8" s="55" t="s">
        <v>82</v>
      </c>
      <c r="B8" s="52" t="s">
        <v>83</v>
      </c>
      <c r="C8" s="56">
        <f>'1кв'!B42+'2кв'!B42+'3кв'!B43+'4кв'!B45</f>
        <v>248947.97</v>
      </c>
      <c r="D8" s="57"/>
    </row>
    <row r="9" spans="1:5" ht="15.6" x14ac:dyDescent="0.3">
      <c r="A9" s="44"/>
      <c r="B9" s="52" t="s">
        <v>84</v>
      </c>
      <c r="C9" s="58">
        <f>SUM(C8:C8)</f>
        <v>248947.97</v>
      </c>
      <c r="D9" s="54"/>
    </row>
    <row r="10" spans="1:5" ht="15.6" x14ac:dyDescent="0.3">
      <c r="A10" s="1"/>
      <c r="B10" s="59"/>
      <c r="C10" s="59"/>
      <c r="D10" s="60"/>
    </row>
    <row r="11" spans="1:5" ht="15.6" x14ac:dyDescent="0.3">
      <c r="A11" s="1" t="s">
        <v>85</v>
      </c>
      <c r="B11" s="61" t="s">
        <v>86</v>
      </c>
      <c r="C11" s="62">
        <f>'1кв'!E21+'2кв'!E21+'3кв'!E21+'4кв'!E21</f>
        <v>150617.54399999999</v>
      </c>
      <c r="D11" s="60"/>
    </row>
    <row r="12" spans="1:5" ht="41.4" x14ac:dyDescent="0.3">
      <c r="A12" s="1"/>
      <c r="B12" s="6" t="s">
        <v>55</v>
      </c>
      <c r="C12" s="62">
        <f>'1кв'!E22+'2кв'!E22+'3кв'!E22+'4кв'!E22</f>
        <v>10699.259999999998</v>
      </c>
      <c r="D12" s="60"/>
      <c r="E12" s="63"/>
    </row>
    <row r="13" spans="1:5" ht="15.6" x14ac:dyDescent="0.3">
      <c r="A13" s="1"/>
      <c r="B13" s="6" t="s">
        <v>45</v>
      </c>
      <c r="C13" s="62">
        <f>'1кв'!E23+'2кв'!E23+'3кв'!E23+'4кв'!E23</f>
        <v>46327.974000000002</v>
      </c>
      <c r="D13" s="60"/>
      <c r="E13" s="63"/>
    </row>
    <row r="14" spans="1:5" ht="15.6" x14ac:dyDescent="0.3">
      <c r="B14" s="6" t="s">
        <v>25</v>
      </c>
      <c r="C14" s="62">
        <f>'1кв'!E24+'2кв'!E24+'3кв'!E24+'4кв'!E24</f>
        <v>2272.2800000000002</v>
      </c>
      <c r="D14" s="60"/>
    </row>
    <row r="15" spans="1:5" ht="15.6" x14ac:dyDescent="0.3">
      <c r="A15" s="1"/>
      <c r="B15" s="64" t="s">
        <v>98</v>
      </c>
      <c r="C15" s="65">
        <f>4*197.1+4*206.95</f>
        <v>1616.1999999999998</v>
      </c>
      <c r="D15" s="60"/>
    </row>
    <row r="16" spans="1:5" ht="15.6" x14ac:dyDescent="0.3">
      <c r="A16" s="1"/>
      <c r="B16" s="66" t="s">
        <v>87</v>
      </c>
      <c r="C16" s="65">
        <f>SUM(C17:C20)</f>
        <v>17016.349999999999</v>
      </c>
      <c r="D16" s="60"/>
    </row>
    <row r="17" spans="1:5" ht="15.6" x14ac:dyDescent="0.3">
      <c r="A17" s="1"/>
      <c r="B17" s="22" t="s">
        <v>65</v>
      </c>
      <c r="C17" s="7">
        <v>2025.93</v>
      </c>
      <c r="D17" s="60"/>
    </row>
    <row r="18" spans="1:5" ht="15.6" x14ac:dyDescent="0.3">
      <c r="A18" s="1"/>
      <c r="B18" s="22" t="s">
        <v>66</v>
      </c>
      <c r="C18" s="7">
        <v>200.39</v>
      </c>
      <c r="D18" s="60"/>
    </row>
    <row r="19" spans="1:5" ht="15.6" x14ac:dyDescent="0.3">
      <c r="A19" s="1"/>
      <c r="B19" s="46" t="s">
        <v>72</v>
      </c>
      <c r="C19" s="7">
        <f>'4кв'!E25</f>
        <v>4561.07</v>
      </c>
      <c r="D19" s="60"/>
    </row>
    <row r="20" spans="1:5" ht="15.6" x14ac:dyDescent="0.3">
      <c r="A20" s="1"/>
      <c r="B20" s="46" t="s">
        <v>74</v>
      </c>
      <c r="C20" s="7">
        <f>'4кв'!E27</f>
        <v>10228.959999999999</v>
      </c>
      <c r="D20" s="60"/>
    </row>
    <row r="21" spans="1:5" ht="15.6" x14ac:dyDescent="0.3">
      <c r="A21" s="1"/>
      <c r="B21" s="67" t="s">
        <v>88</v>
      </c>
      <c r="C21" s="68">
        <f>SUM(C11:C16)</f>
        <v>228549.60800000001</v>
      </c>
      <c r="D21" s="60"/>
      <c r="E21" s="63"/>
    </row>
    <row r="22" spans="1:5" ht="15.6" x14ac:dyDescent="0.3">
      <c r="A22" s="1"/>
      <c r="B22" s="69" t="s">
        <v>89</v>
      </c>
      <c r="C22" s="68">
        <f>C6+C9-C21</f>
        <v>5548.4919999999984</v>
      </c>
      <c r="D22" s="60"/>
    </row>
    <row r="23" spans="1:5" ht="15.6" x14ac:dyDescent="0.3">
      <c r="A23" s="1"/>
      <c r="B23" s="55"/>
      <c r="C23" s="55"/>
      <c r="D23" s="60"/>
    </row>
    <row r="24" spans="1:5" ht="15.6" x14ac:dyDescent="0.3">
      <c r="A24" s="1"/>
      <c r="B24" s="55"/>
      <c r="C24" s="55"/>
      <c r="D24" s="60"/>
    </row>
    <row r="25" spans="1:5" ht="15.6" x14ac:dyDescent="0.3">
      <c r="A25" s="1"/>
      <c r="B25" s="55"/>
      <c r="C25" s="55"/>
      <c r="D25" s="60"/>
    </row>
    <row r="26" spans="1:5" ht="15.6" x14ac:dyDescent="0.3">
      <c r="A26" s="55" t="s">
        <v>90</v>
      </c>
      <c r="C26" s="55"/>
      <c r="D26" s="60"/>
    </row>
    <row r="27" spans="1:5" ht="15.6" x14ac:dyDescent="0.3">
      <c r="A27" s="1"/>
      <c r="B27" s="55"/>
      <c r="C27" s="55"/>
      <c r="D27" s="60"/>
    </row>
    <row r="28" spans="1:5" ht="15.6" x14ac:dyDescent="0.3">
      <c r="A28" s="1"/>
      <c r="B28" s="55"/>
      <c r="C28" s="55"/>
      <c r="D28" s="60"/>
    </row>
    <row r="29" spans="1:5" ht="15.6" x14ac:dyDescent="0.3">
      <c r="A29" s="1" t="s">
        <v>91</v>
      </c>
      <c r="B29" s="55" t="s">
        <v>92</v>
      </c>
      <c r="C29" s="55"/>
      <c r="D29" s="60"/>
    </row>
    <row r="30" spans="1:5" ht="15.6" x14ac:dyDescent="0.3">
      <c r="A30" s="1"/>
      <c r="B30" s="55" t="s">
        <v>93</v>
      </c>
      <c r="C30" s="55"/>
      <c r="D30" s="60"/>
    </row>
    <row r="31" spans="1:5" ht="15.6" x14ac:dyDescent="0.3">
      <c r="A31" s="1"/>
      <c r="B31" s="55" t="s">
        <v>94</v>
      </c>
      <c r="C31" s="55"/>
      <c r="D31" s="60"/>
    </row>
    <row r="32" spans="1:5" ht="15.6" x14ac:dyDescent="0.3">
      <c r="A32" s="1"/>
      <c r="B32" s="55"/>
      <c r="C32" s="55"/>
      <c r="D32" s="60"/>
    </row>
    <row r="33" spans="1:4" ht="15.6" x14ac:dyDescent="0.3">
      <c r="A33" s="1"/>
      <c r="B33" s="55"/>
      <c r="C33" s="55"/>
      <c r="D33" s="60"/>
    </row>
    <row r="34" spans="1:4" ht="15.6" x14ac:dyDescent="0.3">
      <c r="A34" s="51" t="s">
        <v>95</v>
      </c>
      <c r="B34" s="51"/>
      <c r="C34" s="51"/>
      <c r="D34" s="60"/>
    </row>
    <row r="35" spans="1:4" ht="15.6" x14ac:dyDescent="0.3">
      <c r="A35" s="1"/>
      <c r="B35" s="55"/>
      <c r="C35" s="55"/>
      <c r="D35" s="60"/>
    </row>
    <row r="36" spans="1:4" ht="15.6" x14ac:dyDescent="0.3">
      <c r="A36" s="1"/>
      <c r="B36" s="55"/>
      <c r="C36" s="55"/>
      <c r="D36" s="60"/>
    </row>
    <row r="37" spans="1:4" ht="15.6" x14ac:dyDescent="0.3">
      <c r="A37" s="1"/>
      <c r="B37" s="55"/>
      <c r="C37" s="55"/>
      <c r="D37" s="60"/>
    </row>
    <row r="38" spans="1:4" ht="15.6" x14ac:dyDescent="0.3">
      <c r="A38" s="1"/>
      <c r="B38" s="55"/>
      <c r="C38" s="55"/>
      <c r="D38" s="60"/>
    </row>
  </sheetData>
  <mergeCells count="7">
    <mergeCell ref="A34:C34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2021-03-03T13:02:50Z</dcterms:modified>
</cp:coreProperties>
</file>