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'2кв'!$A$1:$E$51</definedName>
    <definedName name="_xlnm.Print_Area" localSheetId="2">'3кв'!$A$1:$E$50</definedName>
    <definedName name="_xlnm.Print_Area" localSheetId="3">'4кв'!$A$1:$E$53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C15" i="18" l="1"/>
  <c r="C16" i="18"/>
  <c r="C19" i="18"/>
  <c r="C18" i="18"/>
  <c r="C17" i="18"/>
  <c r="C12" i="18"/>
  <c r="C13" i="18"/>
  <c r="C14" i="18"/>
  <c r="C11" i="18"/>
  <c r="C8" i="18"/>
  <c r="C6" i="18"/>
  <c r="C9" i="18"/>
  <c r="B48" i="17"/>
  <c r="E30" i="17"/>
  <c r="E27" i="17"/>
  <c r="E29" i="17"/>
  <c r="E26" i="17"/>
  <c r="E25" i="17"/>
  <c r="E23" i="17"/>
  <c r="B51" i="17" s="1"/>
  <c r="E22" i="17"/>
  <c r="C20" i="18" l="1"/>
  <c r="C21" i="18" s="1"/>
  <c r="B52" i="17"/>
  <c r="B45" i="16"/>
  <c r="E25" i="16"/>
  <c r="E23" i="16"/>
  <c r="E22" i="16"/>
  <c r="E27" i="16" s="1"/>
  <c r="B48" i="16" s="1"/>
  <c r="B49" i="16" l="1"/>
  <c r="B46" i="15"/>
  <c r="E28" i="15"/>
  <c r="E27" i="15"/>
  <c r="E25" i="15"/>
  <c r="E23" i="15"/>
  <c r="E22" i="15"/>
  <c r="D22" i="15"/>
  <c r="B49" i="15" l="1"/>
  <c r="B50" i="15" s="1"/>
  <c r="D22" i="14"/>
  <c r="E23" i="14" l="1"/>
  <c r="E22" i="14"/>
  <c r="E26" i="14" l="1"/>
  <c r="B47" i="14" s="1"/>
  <c r="B48" i="14" l="1"/>
</calcChain>
</file>

<file path=xl/sharedStrings.xml><?xml version="1.0" encoding="utf-8"?>
<sst xmlns="http://schemas.openxmlformats.org/spreadsheetml/2006/main" count="276" uniqueCount="103">
  <si>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</si>
  <si>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</si>
  <si>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</si>
  <si>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</si>
  <si>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</si>
  <si>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</si>
  <si>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</si>
  <si>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</si>
  <si>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</si>
  <si>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</si>
  <si>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</si>
  <si>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</si>
  <si>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</si>
  <si>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</si>
  <si>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</si>
  <si>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</si>
  <si>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</si>
  <si>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</si>
  <si>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</si>
  <si>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</si>
  <si>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</si>
  <si>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</si>
  <si>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</si>
  <si>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</si>
  <si>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</si>
  <si>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Молодогвардейцев, д. 11а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</si>
  <si>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Украинской Ларисы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</si>
  <si>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№122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</si>
  <si>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№93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</si>
  <si>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</si>
  <si>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</si>
  <si>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</si>
  <si>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</si>
  <si>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Украинской Л.М.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</si>
  <si>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</si>
  <si>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</si>
  <si>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- 1147,3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</si>
  <si>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</si>
  <si>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</si>
  <si>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</si>
  <si>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</si>
  <si>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ИТОГО, руб.</t>
  </si>
  <si>
    <t xml:space="preserve">Остаток на начало квартала </t>
  </si>
  <si>
    <t xml:space="preserve">определена приложением № 9 к договору 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</si>
  <si>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</si>
  <si>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</si>
  <si>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</si>
  <si>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</si>
  <si>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</si>
  <si>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Предъявлено населению  27425, руб.</t>
  </si>
  <si>
    <t>1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</si>
  <si>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пятнадцать тысяч триста девяносто пять рублей 81 копейка</t>
    </r>
  </si>
  <si>
    <t>за 2 квартал 2020 года</t>
  </si>
  <si>
    <t>"30" 06 2020 г.</t>
  </si>
  <si>
    <t>Обработка подъездов хлорсодержащими растворами опрыскивание 1 раз в неделю</t>
  </si>
  <si>
    <t>2 квартал</t>
  </si>
  <si>
    <t>апрель</t>
  </si>
  <si>
    <t>2шт, руб</t>
  </si>
  <si>
    <t>Ремонт кровли козырьков (смета)</t>
  </si>
  <si>
    <t>Ремонт отдельных мест кровли</t>
  </si>
  <si>
    <t>май</t>
  </si>
  <si>
    <t>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</si>
  <si>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две тысячи пятьсот пятьдесят один рубль 58 копеек</t>
    </r>
  </si>
  <si>
    <t>Предъявлено населению  27419,25руб.</t>
  </si>
  <si>
    <t>за 3 квартал 2020 года</t>
  </si>
  <si>
    <t>"30" 09 2020 г.</t>
  </si>
  <si>
    <t>3 квартал</t>
  </si>
  <si>
    <t>окраска газовых труб (смета)</t>
  </si>
  <si>
    <t>август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</si>
  <si>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две тысячи двести шестьдесят семь рублей 19 копеек</t>
    </r>
  </si>
  <si>
    <t>Предъявлено населению  28153,35руб.</t>
  </si>
  <si>
    <t>за 4 квартал 2020 года</t>
  </si>
  <si>
    <t>"31" 12 2020 г.</t>
  </si>
  <si>
    <t>Замена шифера на кровле</t>
  </si>
  <si>
    <t>Установка кодового замка</t>
  </si>
  <si>
    <t>Ремонт ЩЭ (смета)</t>
  </si>
  <si>
    <t>Частичный ремонт кровли</t>
  </si>
  <si>
    <t>октябрь</t>
  </si>
  <si>
    <t>ноябрь</t>
  </si>
  <si>
    <t>декабрь</t>
  </si>
  <si>
    <t>ч/час</t>
  </si>
  <si>
    <t xml:space="preserve">           2. Всего за период с "01" 10 2020 г. по "31" 12 2020 г. выполнено работ (оказано услуг) на общую сумму сорок одна тысяча пятьдесят три рубля 52 копейки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</si>
  <si>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</si>
  <si>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</si>
  <si>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</si>
  <si>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</si>
  <si>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</si>
  <si>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</si>
  <si>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</si>
  <si>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</si>
  <si>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</si>
  <si>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</si>
  <si>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</si>
  <si>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</si>
  <si>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</si>
  <si>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</si>
  <si>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</si>
  <si>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</si>
  <si>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</si>
  <si>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ул.Молодогвардейцев, д.11а</t>
  </si>
  <si>
    <t>Начислено всего 111150,95</t>
  </si>
  <si>
    <t>Непредвиденные работы 9 ч/ч</t>
  </si>
  <si>
    <t>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</si>
</sst>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2" fontId="14" fillId="0" borderId="4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2" fontId="14" fillId="0" borderId="6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2" fontId="16" fillId="0" borderId="4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B49" sqref="B49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4.6640625" style="2" customWidth="1"/>
    <col min="5" max="5" width="15.109375" style="2" customWidth="1"/>
    <col min="6" max="7" width="9.109375" style="2"/>
    <col min="8" max="8" width="14" style="2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15.6" x14ac:dyDescent="0.3">
      <c r="A2" s="45" t="s">
        <v>12</v>
      </c>
      <c r="B2" s="46"/>
      <c r="C2" s="46"/>
      <c r="D2" s="46"/>
      <c r="E2" s="46"/>
    </row>
    <row r="3" spans="1:5" ht="15.6" x14ac:dyDescent="0.3">
      <c r="A3" s="45" t="s">
        <v>45</v>
      </c>
      <c r="B3" s="45"/>
      <c r="C3" s="45"/>
      <c r="D3" s="45"/>
      <c r="E3" s="45"/>
    </row>
    <row r="4" spans="1:5" s="1" customFormat="1" ht="15.6" customHeight="1" x14ac:dyDescent="0.3">
      <c r="A4" s="24" t="s">
        <v>13</v>
      </c>
      <c r="B4" s="28"/>
      <c r="C4" s="28"/>
      <c r="D4" s="47" t="s">
        <v>46</v>
      </c>
      <c r="E4" s="47"/>
    </row>
    <row r="5" spans="1:5" x14ac:dyDescent="0.25">
      <c r="A5" s="26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26</v>
      </c>
      <c r="B9" s="48"/>
      <c r="C9" s="48"/>
      <c r="D9" s="48"/>
      <c r="E9" s="48"/>
    </row>
    <row r="10" spans="1:5" ht="24.6" customHeight="1" x14ac:dyDescent="0.25">
      <c r="A10" s="51" t="s">
        <v>14</v>
      </c>
      <c r="B10" s="52"/>
      <c r="C10" s="52"/>
      <c r="D10" s="52"/>
      <c r="E10" s="52"/>
    </row>
    <row r="11" spans="1:5" x14ac:dyDescent="0.25">
      <c r="A11" s="48" t="s">
        <v>27</v>
      </c>
      <c r="B11" s="48"/>
      <c r="C11" s="48"/>
      <c r="D11" s="48"/>
      <c r="E11" s="48"/>
    </row>
    <row r="12" spans="1:5" ht="15.6" customHeight="1" x14ac:dyDescent="0.25">
      <c r="A12" s="50" t="s">
        <v>15</v>
      </c>
      <c r="B12" s="53"/>
      <c r="C12" s="53"/>
      <c r="D12" s="53"/>
      <c r="E12" s="53"/>
    </row>
    <row r="13" spans="1:5" ht="12" customHeight="1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8" ht="27" customHeight="1" x14ac:dyDescent="0.25">
      <c r="A17" s="48" t="s">
        <v>17</v>
      </c>
      <c r="B17" s="48"/>
      <c r="C17" s="48"/>
      <c r="D17" s="48"/>
      <c r="E17" s="48"/>
    </row>
    <row r="18" spans="1:8" ht="59.4" customHeight="1" x14ac:dyDescent="0.25">
      <c r="A18" s="48" t="s">
        <v>28</v>
      </c>
      <c r="B18" s="48"/>
      <c r="C18" s="48"/>
      <c r="D18" s="48"/>
      <c r="E18" s="48"/>
    </row>
    <row r="19" spans="1:8" ht="29.4" customHeight="1" x14ac:dyDescent="0.25">
      <c r="A19" s="49" t="s">
        <v>29</v>
      </c>
      <c r="B19" s="49"/>
      <c r="C19" s="49"/>
      <c r="D19" s="49"/>
      <c r="E19" s="49"/>
    </row>
    <row r="20" spans="1:8" x14ac:dyDescent="0.25">
      <c r="A20" s="49"/>
      <c r="B20" s="49"/>
      <c r="C20" s="49"/>
      <c r="D20" s="49"/>
      <c r="E20" s="49"/>
      <c r="F20" s="2">
        <v>569.1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3" t="s">
        <v>44</v>
      </c>
      <c r="B22" s="9" t="s">
        <v>43</v>
      </c>
      <c r="C22" s="3" t="s">
        <v>4</v>
      </c>
      <c r="D22" s="3">
        <f>5.54</f>
        <v>5.54</v>
      </c>
      <c r="E22" s="8">
        <f>D22*F20*G20</f>
        <v>9458.4420000000009</v>
      </c>
    </row>
    <row r="23" spans="1:8" x14ac:dyDescent="0.25">
      <c r="A23" s="7" t="s">
        <v>39</v>
      </c>
      <c r="B23" s="9" t="s">
        <v>24</v>
      </c>
      <c r="C23" s="3" t="s">
        <v>4</v>
      </c>
      <c r="D23" s="3">
        <v>3.3</v>
      </c>
      <c r="E23" s="8">
        <f>D23*F20*3</f>
        <v>5634.09</v>
      </c>
    </row>
    <row r="24" spans="1:8" x14ac:dyDescent="0.25">
      <c r="A24" s="7" t="s">
        <v>31</v>
      </c>
      <c r="B24" s="9" t="s">
        <v>50</v>
      </c>
      <c r="C24" s="3" t="s">
        <v>32</v>
      </c>
      <c r="D24" s="3"/>
      <c r="E24" s="8">
        <v>130</v>
      </c>
    </row>
    <row r="25" spans="1:8" ht="63.75" customHeight="1" x14ac:dyDescent="0.25">
      <c r="A25" s="7" t="s">
        <v>47</v>
      </c>
      <c r="B25" s="29" t="s">
        <v>48</v>
      </c>
      <c r="C25" s="3" t="s">
        <v>4</v>
      </c>
      <c r="D25" s="3"/>
      <c r="E25" s="8">
        <v>173.28</v>
      </c>
    </row>
    <row r="26" spans="1:8" s="13" customFormat="1" ht="15.6" x14ac:dyDescent="0.3">
      <c r="A26" s="22" t="s">
        <v>41</v>
      </c>
      <c r="B26" s="10"/>
      <c r="C26" s="11"/>
      <c r="D26" s="11"/>
      <c r="E26" s="12">
        <f>SUM(E22:E25)</f>
        <v>15395.812000000002</v>
      </c>
    </row>
    <row r="28" spans="1:8" ht="31.5" customHeight="1" x14ac:dyDescent="0.25">
      <c r="A28" s="55" t="s">
        <v>51</v>
      </c>
      <c r="B28" s="55"/>
      <c r="C28" s="55"/>
      <c r="D28" s="55"/>
      <c r="E28" s="55"/>
    </row>
    <row r="29" spans="1:8" ht="29.25" customHeight="1" x14ac:dyDescent="0.25">
      <c r="A29" s="48" t="s">
        <v>21</v>
      </c>
      <c r="B29" s="48"/>
      <c r="C29" s="48"/>
      <c r="D29" s="48"/>
      <c r="E29" s="48"/>
    </row>
    <row r="30" spans="1:8" x14ac:dyDescent="0.25">
      <c r="A30" s="48" t="s">
        <v>20</v>
      </c>
      <c r="B30" s="48"/>
      <c r="C30" s="48"/>
      <c r="D30" s="48"/>
      <c r="E30" s="48"/>
      <c r="F30" s="13"/>
      <c r="G30" s="13"/>
      <c r="H30" s="14"/>
    </row>
    <row r="31" spans="1:8" ht="30" customHeight="1" x14ac:dyDescent="0.25">
      <c r="A31" s="48" t="s">
        <v>34</v>
      </c>
      <c r="B31" s="48"/>
      <c r="C31" s="48"/>
      <c r="D31" s="48"/>
      <c r="E31" s="48"/>
    </row>
    <row r="32" spans="1:8" x14ac:dyDescent="0.25">
      <c r="A32" s="48" t="s">
        <v>18</v>
      </c>
      <c r="B32" s="48"/>
      <c r="C32" s="48"/>
      <c r="D32" s="48"/>
      <c r="E32" s="48"/>
    </row>
    <row r="33" spans="1:5" x14ac:dyDescent="0.25">
      <c r="A33" s="56" t="s">
        <v>5</v>
      </c>
      <c r="B33" s="56"/>
      <c r="C33" s="56"/>
      <c r="D33" s="56"/>
      <c r="E33" s="56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7" t="s">
        <v>30</v>
      </c>
      <c r="B35" s="57"/>
      <c r="C35" s="57"/>
      <c r="D35" s="57"/>
      <c r="E35" s="5"/>
    </row>
    <row r="36" spans="1:5" x14ac:dyDescent="0.25">
      <c r="B36" s="54" t="s">
        <v>19</v>
      </c>
      <c r="C36" s="54"/>
      <c r="D36" s="54"/>
      <c r="E36" s="6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58" t="s">
        <v>33</v>
      </c>
      <c r="B38" s="58"/>
      <c r="C38" s="58"/>
      <c r="D38" s="58"/>
      <c r="E38" s="5"/>
    </row>
    <row r="39" spans="1:5" x14ac:dyDescent="0.25">
      <c r="B39" s="54" t="s">
        <v>19</v>
      </c>
      <c r="C39" s="54"/>
      <c r="D39" s="54"/>
      <c r="E39" s="6" t="s">
        <v>6</v>
      </c>
    </row>
    <row r="42" spans="1:5" x14ac:dyDescent="0.25">
      <c r="A42" s="19" t="s">
        <v>36</v>
      </c>
    </row>
    <row r="43" spans="1:5" x14ac:dyDescent="0.25">
      <c r="A43" s="13" t="s">
        <v>35</v>
      </c>
    </row>
    <row r="44" spans="1:5" x14ac:dyDescent="0.25">
      <c r="A44" s="2" t="s">
        <v>42</v>
      </c>
      <c r="B44" s="15">
        <v>6768.72</v>
      </c>
    </row>
    <row r="45" spans="1:5" ht="14.4" customHeight="1" x14ac:dyDescent="0.25">
      <c r="A45" s="20" t="s">
        <v>49</v>
      </c>
      <c r="B45" s="16"/>
    </row>
    <row r="46" spans="1:5" x14ac:dyDescent="0.25">
      <c r="A46" s="2" t="s">
        <v>37</v>
      </c>
      <c r="B46" s="16">
        <v>28470.71</v>
      </c>
    </row>
    <row r="47" spans="1:5" ht="27.6" x14ac:dyDescent="0.25">
      <c r="A47" s="27" t="s">
        <v>38</v>
      </c>
      <c r="B47" s="16">
        <f>E26</f>
        <v>15395.812000000002</v>
      </c>
    </row>
    <row r="48" spans="1:5" x14ac:dyDescent="0.25">
      <c r="A48" s="17" t="s">
        <v>40</v>
      </c>
      <c r="B48" s="21">
        <f>B44+B46-B47</f>
        <v>19843.617999999999</v>
      </c>
    </row>
    <row r="49" spans="2:2" x14ac:dyDescent="0.25">
      <c r="B49" s="18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4.6640625" style="2" customWidth="1"/>
    <col min="5" max="5" width="15.109375" style="2" customWidth="1"/>
    <col min="6" max="7" width="9.109375" style="2"/>
    <col min="8" max="8" width="14" style="2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15.6" x14ac:dyDescent="0.3">
      <c r="A2" s="45" t="s">
        <v>12</v>
      </c>
      <c r="B2" s="46"/>
      <c r="C2" s="46"/>
      <c r="D2" s="46"/>
      <c r="E2" s="46"/>
    </row>
    <row r="3" spans="1:5" x14ac:dyDescent="0.25">
      <c r="A3" s="59" t="s">
        <v>52</v>
      </c>
      <c r="B3" s="59"/>
      <c r="C3" s="59"/>
      <c r="D3" s="59"/>
      <c r="E3" s="59"/>
    </row>
    <row r="4" spans="1:5" s="1" customFormat="1" ht="15.6" customHeight="1" x14ac:dyDescent="0.3">
      <c r="A4" s="36" t="s">
        <v>13</v>
      </c>
      <c r="B4" s="4"/>
      <c r="C4" s="4"/>
      <c r="D4" s="4"/>
      <c r="E4" s="37" t="s">
        <v>53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26</v>
      </c>
      <c r="B9" s="48"/>
      <c r="C9" s="48"/>
      <c r="D9" s="48"/>
      <c r="E9" s="48"/>
    </row>
    <row r="10" spans="1:5" ht="24.6" customHeight="1" x14ac:dyDescent="0.25">
      <c r="A10" s="51" t="s">
        <v>14</v>
      </c>
      <c r="B10" s="52"/>
      <c r="C10" s="52"/>
      <c r="D10" s="52"/>
      <c r="E10" s="52"/>
    </row>
    <row r="11" spans="1:5" x14ac:dyDescent="0.25">
      <c r="A11" s="48" t="s">
        <v>27</v>
      </c>
      <c r="B11" s="48"/>
      <c r="C11" s="48"/>
      <c r="D11" s="48"/>
      <c r="E11" s="48"/>
    </row>
    <row r="12" spans="1:5" ht="15.6" customHeight="1" x14ac:dyDescent="0.25">
      <c r="A12" s="50" t="s">
        <v>15</v>
      </c>
      <c r="B12" s="53"/>
      <c r="C12" s="53"/>
      <c r="D12" s="53"/>
      <c r="E12" s="53"/>
    </row>
    <row r="13" spans="1:5" ht="12" customHeight="1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8" ht="27" customHeight="1" x14ac:dyDescent="0.25">
      <c r="A17" s="48" t="s">
        <v>17</v>
      </c>
      <c r="B17" s="48"/>
      <c r="C17" s="48"/>
      <c r="D17" s="48"/>
      <c r="E17" s="48"/>
    </row>
    <row r="18" spans="1:8" ht="59.4" customHeight="1" x14ac:dyDescent="0.25">
      <c r="A18" s="48" t="s">
        <v>28</v>
      </c>
      <c r="B18" s="48"/>
      <c r="C18" s="48"/>
      <c r="D18" s="48"/>
      <c r="E18" s="48"/>
    </row>
    <row r="19" spans="1:8" ht="29.4" customHeight="1" x14ac:dyDescent="0.25">
      <c r="A19" s="49" t="s">
        <v>29</v>
      </c>
      <c r="B19" s="49"/>
      <c r="C19" s="49"/>
      <c r="D19" s="49"/>
      <c r="E19" s="49"/>
    </row>
    <row r="20" spans="1:8" x14ac:dyDescent="0.25">
      <c r="A20" s="49"/>
      <c r="B20" s="49"/>
      <c r="C20" s="49"/>
      <c r="D20" s="49"/>
      <c r="E20" s="49"/>
      <c r="F20" s="2">
        <v>569.1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3" t="s">
        <v>44</v>
      </c>
      <c r="B22" s="9" t="s">
        <v>43</v>
      </c>
      <c r="C22" s="3" t="s">
        <v>4</v>
      </c>
      <c r="D22" s="3">
        <f>5.54</f>
        <v>5.54</v>
      </c>
      <c r="E22" s="8">
        <f>D22*F20*G20</f>
        <v>9458.4420000000009</v>
      </c>
    </row>
    <row r="23" spans="1:8" x14ac:dyDescent="0.25">
      <c r="A23" s="7" t="s">
        <v>39</v>
      </c>
      <c r="B23" s="9" t="s">
        <v>24</v>
      </c>
      <c r="C23" s="3" t="s">
        <v>4</v>
      </c>
      <c r="D23" s="3">
        <v>3.3</v>
      </c>
      <c r="E23" s="8">
        <f>D23*F20*3</f>
        <v>5634.09</v>
      </c>
    </row>
    <row r="24" spans="1:8" x14ac:dyDescent="0.25">
      <c r="A24" s="7" t="s">
        <v>31</v>
      </c>
      <c r="B24" s="9" t="s">
        <v>55</v>
      </c>
      <c r="C24" s="3" t="s">
        <v>32</v>
      </c>
      <c r="D24" s="3"/>
      <c r="E24" s="8">
        <v>0</v>
      </c>
    </row>
    <row r="25" spans="1:8" ht="63.75" customHeight="1" x14ac:dyDescent="0.25">
      <c r="A25" s="7" t="s">
        <v>54</v>
      </c>
      <c r="B25" s="9" t="s">
        <v>55</v>
      </c>
      <c r="C25" s="3" t="s">
        <v>4</v>
      </c>
      <c r="D25" s="3"/>
      <c r="E25" s="8">
        <f>178.16*3</f>
        <v>534.48</v>
      </c>
    </row>
    <row r="26" spans="1:8" ht="25.2" customHeight="1" x14ac:dyDescent="0.25">
      <c r="A26" s="7" t="s">
        <v>58</v>
      </c>
      <c r="B26" s="9" t="s">
        <v>56</v>
      </c>
      <c r="C26" s="3" t="s">
        <v>57</v>
      </c>
      <c r="D26" s="3"/>
      <c r="E26" s="8">
        <v>6530.37</v>
      </c>
    </row>
    <row r="27" spans="1:8" ht="25.8" customHeight="1" x14ac:dyDescent="0.25">
      <c r="A27" s="7" t="s">
        <v>59</v>
      </c>
      <c r="B27" s="9" t="s">
        <v>60</v>
      </c>
      <c r="C27" s="3" t="s">
        <v>61</v>
      </c>
      <c r="D27" s="3">
        <v>2</v>
      </c>
      <c r="E27" s="8">
        <f>D27*197.1</f>
        <v>394.2</v>
      </c>
    </row>
    <row r="28" spans="1:8" s="13" customFormat="1" ht="15.6" x14ac:dyDescent="0.3">
      <c r="A28" s="38" t="s">
        <v>41</v>
      </c>
      <c r="B28" s="10"/>
      <c r="C28" s="11"/>
      <c r="D28" s="11"/>
      <c r="E28" s="12">
        <f>SUM(E22:E27)</f>
        <v>22551.582000000002</v>
      </c>
    </row>
    <row r="30" spans="1:8" ht="31.5" customHeight="1" x14ac:dyDescent="0.25">
      <c r="A30" s="55" t="s">
        <v>62</v>
      </c>
      <c r="B30" s="55"/>
      <c r="C30" s="55"/>
      <c r="D30" s="55"/>
      <c r="E30" s="55"/>
    </row>
    <row r="31" spans="1:8" ht="29.25" customHeight="1" x14ac:dyDescent="0.25">
      <c r="A31" s="48" t="s">
        <v>21</v>
      </c>
      <c r="B31" s="48"/>
      <c r="C31" s="48"/>
      <c r="D31" s="48"/>
      <c r="E31" s="48"/>
    </row>
    <row r="32" spans="1:8" x14ac:dyDescent="0.25">
      <c r="A32" s="48" t="s">
        <v>20</v>
      </c>
      <c r="B32" s="48"/>
      <c r="C32" s="48"/>
      <c r="D32" s="48"/>
      <c r="E32" s="48"/>
      <c r="F32" s="13"/>
      <c r="G32" s="13"/>
      <c r="H32" s="14"/>
    </row>
    <row r="33" spans="1:5" ht="30" customHeight="1" x14ac:dyDescent="0.25">
      <c r="A33" s="48" t="s">
        <v>34</v>
      </c>
      <c r="B33" s="48"/>
      <c r="C33" s="48"/>
      <c r="D33" s="48"/>
      <c r="E33" s="48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6" t="s">
        <v>5</v>
      </c>
      <c r="B35" s="56"/>
      <c r="C35" s="56"/>
      <c r="D35" s="56"/>
      <c r="E35" s="56"/>
    </row>
    <row r="36" spans="1:5" x14ac:dyDescent="0.25">
      <c r="A36" s="48" t="s">
        <v>18</v>
      </c>
      <c r="B36" s="48"/>
      <c r="C36" s="48"/>
      <c r="D36" s="48"/>
      <c r="E36" s="48"/>
    </row>
    <row r="37" spans="1:5" x14ac:dyDescent="0.25">
      <c r="A37" s="57" t="s">
        <v>30</v>
      </c>
      <c r="B37" s="57"/>
      <c r="C37" s="57"/>
      <c r="D37" s="57"/>
      <c r="E37" s="5"/>
    </row>
    <row r="38" spans="1:5" x14ac:dyDescent="0.25">
      <c r="B38" s="54" t="s">
        <v>19</v>
      </c>
      <c r="C38" s="54"/>
      <c r="D38" s="54"/>
      <c r="E38" s="6" t="s">
        <v>6</v>
      </c>
    </row>
    <row r="39" spans="1:5" x14ac:dyDescent="0.25">
      <c r="A39" s="31"/>
      <c r="B39" s="31"/>
      <c r="C39" s="31"/>
      <c r="D39" s="31"/>
      <c r="E39" s="31"/>
    </row>
    <row r="40" spans="1:5" x14ac:dyDescent="0.25">
      <c r="A40" s="58" t="s">
        <v>33</v>
      </c>
      <c r="B40" s="58"/>
      <c r="C40" s="58"/>
      <c r="D40" s="58"/>
      <c r="E40" s="5"/>
    </row>
    <row r="41" spans="1:5" x14ac:dyDescent="0.25">
      <c r="B41" s="54" t="s">
        <v>19</v>
      </c>
      <c r="C41" s="54"/>
      <c r="D41" s="54"/>
      <c r="E41" s="6" t="s">
        <v>6</v>
      </c>
    </row>
    <row r="44" spans="1:5" x14ac:dyDescent="0.25">
      <c r="A44" s="19" t="s">
        <v>36</v>
      </c>
    </row>
    <row r="45" spans="1:5" x14ac:dyDescent="0.25">
      <c r="A45" s="13" t="s">
        <v>35</v>
      </c>
    </row>
    <row r="46" spans="1:5" x14ac:dyDescent="0.25">
      <c r="A46" s="2" t="s">
        <v>42</v>
      </c>
      <c r="B46" s="15">
        <f>'1кв'!B48</f>
        <v>19843.617999999999</v>
      </c>
    </row>
    <row r="47" spans="1:5" ht="14.4" customHeight="1" x14ac:dyDescent="0.25">
      <c r="A47" s="20" t="s">
        <v>63</v>
      </c>
      <c r="B47" s="16"/>
    </row>
    <row r="48" spans="1:5" x14ac:dyDescent="0.25">
      <c r="A48" s="2" t="s">
        <v>37</v>
      </c>
      <c r="B48" s="16">
        <v>27419.25</v>
      </c>
    </row>
    <row r="49" spans="1:2" ht="27.6" x14ac:dyDescent="0.25">
      <c r="A49" s="30" t="s">
        <v>38</v>
      </c>
      <c r="B49" s="16">
        <f>E28</f>
        <v>22551.582000000002</v>
      </c>
    </row>
    <row r="50" spans="1:2" x14ac:dyDescent="0.25">
      <c r="A50" s="17" t="s">
        <v>40</v>
      </c>
      <c r="B50" s="21">
        <f>B46+B48-B49</f>
        <v>24711.286</v>
      </c>
    </row>
    <row r="51" spans="1:2" x14ac:dyDescent="0.25">
      <c r="B51" s="18"/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4.6640625" style="2" customWidth="1"/>
    <col min="5" max="5" width="15.109375" style="2" customWidth="1"/>
    <col min="6" max="7" width="9.109375" style="2"/>
    <col min="8" max="8" width="14" style="2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15.6" x14ac:dyDescent="0.3">
      <c r="A2" s="45" t="s">
        <v>12</v>
      </c>
      <c r="B2" s="46"/>
      <c r="C2" s="46"/>
      <c r="D2" s="46"/>
      <c r="E2" s="46"/>
    </row>
    <row r="3" spans="1:5" x14ac:dyDescent="0.25">
      <c r="A3" s="59" t="s">
        <v>64</v>
      </c>
      <c r="B3" s="59"/>
      <c r="C3" s="59"/>
      <c r="D3" s="59"/>
      <c r="E3" s="59"/>
    </row>
    <row r="4" spans="1:5" s="1" customFormat="1" ht="15.6" customHeight="1" x14ac:dyDescent="0.3">
      <c r="A4" s="36" t="s">
        <v>13</v>
      </c>
      <c r="B4" s="4"/>
      <c r="C4" s="4"/>
      <c r="D4" s="4"/>
      <c r="E4" s="37" t="s">
        <v>65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26</v>
      </c>
      <c r="B9" s="48"/>
      <c r="C9" s="48"/>
      <c r="D9" s="48"/>
      <c r="E9" s="48"/>
    </row>
    <row r="10" spans="1:5" ht="24.6" customHeight="1" x14ac:dyDescent="0.25">
      <c r="A10" s="51" t="s">
        <v>14</v>
      </c>
      <c r="B10" s="52"/>
      <c r="C10" s="52"/>
      <c r="D10" s="52"/>
      <c r="E10" s="52"/>
    </row>
    <row r="11" spans="1:5" x14ac:dyDescent="0.25">
      <c r="A11" s="48" t="s">
        <v>27</v>
      </c>
      <c r="B11" s="48"/>
      <c r="C11" s="48"/>
      <c r="D11" s="48"/>
      <c r="E11" s="48"/>
    </row>
    <row r="12" spans="1:5" ht="15.6" customHeight="1" x14ac:dyDescent="0.25">
      <c r="A12" s="50" t="s">
        <v>15</v>
      </c>
      <c r="B12" s="53"/>
      <c r="C12" s="53"/>
      <c r="D12" s="53"/>
      <c r="E12" s="53"/>
    </row>
    <row r="13" spans="1:5" ht="12" customHeight="1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8" ht="27" customHeight="1" x14ac:dyDescent="0.25">
      <c r="A17" s="48" t="s">
        <v>17</v>
      </c>
      <c r="B17" s="48"/>
      <c r="C17" s="48"/>
      <c r="D17" s="48"/>
      <c r="E17" s="48"/>
    </row>
    <row r="18" spans="1:8" ht="59.4" customHeight="1" x14ac:dyDescent="0.25">
      <c r="A18" s="48" t="s">
        <v>28</v>
      </c>
      <c r="B18" s="48"/>
      <c r="C18" s="48"/>
      <c r="D18" s="48"/>
      <c r="E18" s="48"/>
    </row>
    <row r="19" spans="1:8" ht="29.4" customHeight="1" x14ac:dyDescent="0.25">
      <c r="A19" s="49" t="s">
        <v>29</v>
      </c>
      <c r="B19" s="49"/>
      <c r="C19" s="49"/>
      <c r="D19" s="49"/>
      <c r="E19" s="49"/>
    </row>
    <row r="20" spans="1:8" x14ac:dyDescent="0.25">
      <c r="A20" s="49"/>
      <c r="B20" s="49"/>
      <c r="C20" s="49"/>
      <c r="D20" s="49"/>
      <c r="E20" s="49"/>
      <c r="F20" s="2">
        <v>569.1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3" t="s">
        <v>44</v>
      </c>
      <c r="B22" s="9" t="s">
        <v>43</v>
      </c>
      <c r="C22" s="3" t="s">
        <v>4</v>
      </c>
      <c r="D22" s="3">
        <v>5.84</v>
      </c>
      <c r="E22" s="8">
        <f>D22*F20*G20</f>
        <v>9970.6319999999996</v>
      </c>
    </row>
    <row r="23" spans="1:8" x14ac:dyDescent="0.25">
      <c r="A23" s="7" t="s">
        <v>39</v>
      </c>
      <c r="B23" s="9" t="s">
        <v>24</v>
      </c>
      <c r="C23" s="3" t="s">
        <v>4</v>
      </c>
      <c r="D23" s="3">
        <v>3.43</v>
      </c>
      <c r="E23" s="8">
        <f>D23*F20*3</f>
        <v>5856.0390000000007</v>
      </c>
    </row>
    <row r="24" spans="1:8" x14ac:dyDescent="0.25">
      <c r="A24" s="7" t="s">
        <v>31</v>
      </c>
      <c r="B24" s="9" t="s">
        <v>66</v>
      </c>
      <c r="C24" s="3" t="s">
        <v>32</v>
      </c>
      <c r="D24" s="3"/>
      <c r="E24" s="8">
        <v>0</v>
      </c>
    </row>
    <row r="25" spans="1:8" ht="63.75" customHeight="1" x14ac:dyDescent="0.25">
      <c r="A25" s="7" t="s">
        <v>54</v>
      </c>
      <c r="B25" s="9" t="s">
        <v>66</v>
      </c>
      <c r="C25" s="3" t="s">
        <v>4</v>
      </c>
      <c r="D25" s="3"/>
      <c r="E25" s="8">
        <f>178.16*3</f>
        <v>534.48</v>
      </c>
    </row>
    <row r="26" spans="1:8" ht="25.2" customHeight="1" x14ac:dyDescent="0.3">
      <c r="A26" s="42" t="s">
        <v>67</v>
      </c>
      <c r="B26" s="9" t="s">
        <v>68</v>
      </c>
      <c r="C26" s="3" t="s">
        <v>32</v>
      </c>
      <c r="D26" s="3"/>
      <c r="E26" s="8">
        <v>5906.04</v>
      </c>
    </row>
    <row r="27" spans="1:8" s="13" customFormat="1" ht="15.6" x14ac:dyDescent="0.3">
      <c r="A27" s="38" t="s">
        <v>41</v>
      </c>
      <c r="B27" s="10"/>
      <c r="C27" s="11"/>
      <c r="D27" s="11"/>
      <c r="E27" s="12">
        <f>SUM(E22:E26)</f>
        <v>22267.190999999999</v>
      </c>
    </row>
    <row r="29" spans="1:8" ht="31.5" customHeight="1" x14ac:dyDescent="0.25">
      <c r="A29" s="55" t="s">
        <v>69</v>
      </c>
      <c r="B29" s="55"/>
      <c r="C29" s="55"/>
      <c r="D29" s="55"/>
      <c r="E29" s="55"/>
    </row>
    <row r="30" spans="1:8" ht="29.25" customHeight="1" x14ac:dyDescent="0.25">
      <c r="A30" s="48" t="s">
        <v>21</v>
      </c>
      <c r="B30" s="48"/>
      <c r="C30" s="48"/>
      <c r="D30" s="48"/>
      <c r="E30" s="48"/>
    </row>
    <row r="31" spans="1:8" x14ac:dyDescent="0.25">
      <c r="A31" s="48" t="s">
        <v>20</v>
      </c>
      <c r="B31" s="48"/>
      <c r="C31" s="48"/>
      <c r="D31" s="48"/>
      <c r="E31" s="48"/>
      <c r="F31" s="13"/>
      <c r="G31" s="13"/>
      <c r="H31" s="14"/>
    </row>
    <row r="32" spans="1:8" ht="30" customHeight="1" x14ac:dyDescent="0.25">
      <c r="A32" s="48" t="s">
        <v>34</v>
      </c>
      <c r="B32" s="48"/>
      <c r="C32" s="48"/>
      <c r="D32" s="48"/>
      <c r="E32" s="48"/>
    </row>
    <row r="33" spans="1:5" x14ac:dyDescent="0.25">
      <c r="A33" s="48" t="s">
        <v>18</v>
      </c>
      <c r="B33" s="48"/>
      <c r="C33" s="48"/>
      <c r="D33" s="48"/>
      <c r="E33" s="48"/>
    </row>
    <row r="34" spans="1:5" x14ac:dyDescent="0.25">
      <c r="A34" s="56" t="s">
        <v>5</v>
      </c>
      <c r="B34" s="56"/>
      <c r="C34" s="56"/>
      <c r="D34" s="56"/>
      <c r="E34" s="56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7" t="s">
        <v>30</v>
      </c>
      <c r="B36" s="57"/>
      <c r="C36" s="57"/>
      <c r="D36" s="57"/>
      <c r="E36" s="5"/>
    </row>
    <row r="37" spans="1:5" x14ac:dyDescent="0.25">
      <c r="B37" s="54" t="s">
        <v>19</v>
      </c>
      <c r="C37" s="54"/>
      <c r="D37" s="54"/>
      <c r="E37" s="6" t="s">
        <v>6</v>
      </c>
    </row>
    <row r="38" spans="1:5" x14ac:dyDescent="0.25">
      <c r="A38" s="34"/>
      <c r="B38" s="34"/>
      <c r="C38" s="34"/>
      <c r="D38" s="34"/>
      <c r="E38" s="34"/>
    </row>
    <row r="39" spans="1:5" x14ac:dyDescent="0.25">
      <c r="A39" s="58" t="s">
        <v>33</v>
      </c>
      <c r="B39" s="58"/>
      <c r="C39" s="58"/>
      <c r="D39" s="58"/>
      <c r="E39" s="5"/>
    </row>
    <row r="40" spans="1:5" x14ac:dyDescent="0.25">
      <c r="B40" s="54" t="s">
        <v>19</v>
      </c>
      <c r="C40" s="54"/>
      <c r="D40" s="54"/>
      <c r="E40" s="6" t="s">
        <v>6</v>
      </c>
    </row>
    <row r="43" spans="1:5" x14ac:dyDescent="0.25">
      <c r="A43" s="19" t="s">
        <v>36</v>
      </c>
    </row>
    <row r="44" spans="1:5" x14ac:dyDescent="0.25">
      <c r="A44" s="13" t="s">
        <v>35</v>
      </c>
    </row>
    <row r="45" spans="1:5" x14ac:dyDescent="0.25">
      <c r="A45" s="2" t="s">
        <v>42</v>
      </c>
      <c r="B45" s="15">
        <f>'2кв'!B50</f>
        <v>24711.286</v>
      </c>
    </row>
    <row r="46" spans="1:5" ht="14.4" customHeight="1" x14ac:dyDescent="0.25">
      <c r="A46" s="20" t="s">
        <v>70</v>
      </c>
      <c r="B46" s="16"/>
    </row>
    <row r="47" spans="1:5" x14ac:dyDescent="0.25">
      <c r="A47" s="2" t="s">
        <v>37</v>
      </c>
      <c r="B47" s="16">
        <v>26292.63</v>
      </c>
    </row>
    <row r="48" spans="1:5" ht="27.6" x14ac:dyDescent="0.25">
      <c r="A48" s="33" t="s">
        <v>38</v>
      </c>
      <c r="B48" s="16">
        <f>E27</f>
        <v>22267.190999999999</v>
      </c>
    </row>
    <row r="49" spans="1:2" x14ac:dyDescent="0.25">
      <c r="A49" s="17" t="s">
        <v>40</v>
      </c>
      <c r="B49" s="21">
        <f>B45+B47-B48</f>
        <v>28736.724999999999</v>
      </c>
    </row>
    <row r="50" spans="1:2" x14ac:dyDescent="0.25">
      <c r="B50" s="18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7" zoomScaleNormal="100" zoomScaleSheetLayoutView="100" workbookViewId="0">
      <selection activeCell="A32" sqref="A32:E32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4.6640625" style="2" customWidth="1"/>
    <col min="5" max="5" width="15.109375" style="2" customWidth="1"/>
    <col min="6" max="7" width="9.109375" style="2"/>
    <col min="8" max="8" width="14" style="2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3" customHeight="1" x14ac:dyDescent="0.3">
      <c r="A2" s="45" t="s">
        <v>12</v>
      </c>
      <c r="B2" s="46"/>
      <c r="C2" s="46"/>
      <c r="D2" s="46"/>
      <c r="E2" s="46"/>
    </row>
    <row r="3" spans="1:5" x14ac:dyDescent="0.25">
      <c r="A3" s="59" t="s">
        <v>71</v>
      </c>
      <c r="B3" s="59"/>
      <c r="C3" s="59"/>
      <c r="D3" s="59"/>
      <c r="E3" s="59"/>
    </row>
    <row r="4" spans="1:5" s="1" customFormat="1" ht="15.6" customHeight="1" x14ac:dyDescent="0.3">
      <c r="A4" s="24" t="s">
        <v>13</v>
      </c>
      <c r="B4" s="28"/>
      <c r="C4" s="28"/>
      <c r="D4" s="47" t="s">
        <v>72</v>
      </c>
      <c r="E4" s="47"/>
    </row>
    <row r="5" spans="1:5" x14ac:dyDescent="0.25">
      <c r="A5" s="41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26</v>
      </c>
      <c r="B9" s="48"/>
      <c r="C9" s="48"/>
      <c r="D9" s="48"/>
      <c r="E9" s="48"/>
    </row>
    <row r="10" spans="1:5" ht="24.6" customHeight="1" x14ac:dyDescent="0.25">
      <c r="A10" s="51" t="s">
        <v>14</v>
      </c>
      <c r="B10" s="52"/>
      <c r="C10" s="52"/>
      <c r="D10" s="52"/>
      <c r="E10" s="52"/>
    </row>
    <row r="11" spans="1:5" x14ac:dyDescent="0.25">
      <c r="A11" s="48" t="s">
        <v>27</v>
      </c>
      <c r="B11" s="48"/>
      <c r="C11" s="48"/>
      <c r="D11" s="48"/>
      <c r="E11" s="48"/>
    </row>
    <row r="12" spans="1:5" ht="15.6" customHeight="1" x14ac:dyDescent="0.25">
      <c r="A12" s="50" t="s">
        <v>15</v>
      </c>
      <c r="B12" s="53"/>
      <c r="C12" s="53"/>
      <c r="D12" s="53"/>
      <c r="E12" s="53"/>
    </row>
    <row r="13" spans="1:5" ht="12" customHeight="1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7" ht="27" customHeight="1" x14ac:dyDescent="0.25">
      <c r="A17" s="48" t="s">
        <v>17</v>
      </c>
      <c r="B17" s="48"/>
      <c r="C17" s="48"/>
      <c r="D17" s="48"/>
      <c r="E17" s="48"/>
    </row>
    <row r="18" spans="1:7" ht="59.4" customHeight="1" x14ac:dyDescent="0.25">
      <c r="A18" s="48" t="s">
        <v>28</v>
      </c>
      <c r="B18" s="48"/>
      <c r="C18" s="48"/>
      <c r="D18" s="48"/>
      <c r="E18" s="48"/>
    </row>
    <row r="19" spans="1:7" ht="29.4" customHeight="1" x14ac:dyDescent="0.25">
      <c r="A19" s="49" t="s">
        <v>29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569.1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44</v>
      </c>
      <c r="B22" s="9" t="s">
        <v>43</v>
      </c>
      <c r="C22" s="3" t="s">
        <v>4</v>
      </c>
      <c r="D22" s="3">
        <v>5.84</v>
      </c>
      <c r="E22" s="8">
        <f>D22*F20*G20</f>
        <v>9970.6319999999996</v>
      </c>
    </row>
    <row r="23" spans="1:7" x14ac:dyDescent="0.25">
      <c r="A23" s="7" t="s">
        <v>39</v>
      </c>
      <c r="B23" s="9" t="s">
        <v>24</v>
      </c>
      <c r="C23" s="3" t="s">
        <v>4</v>
      </c>
      <c r="D23" s="3">
        <v>3.43</v>
      </c>
      <c r="E23" s="8">
        <f>D23*F20*3</f>
        <v>5856.0390000000007</v>
      </c>
    </row>
    <row r="24" spans="1:7" x14ac:dyDescent="0.25">
      <c r="A24" s="7" t="s">
        <v>31</v>
      </c>
      <c r="B24" s="9" t="s">
        <v>102</v>
      </c>
      <c r="C24" s="3" t="s">
        <v>32</v>
      </c>
      <c r="D24" s="3"/>
      <c r="E24" s="8">
        <v>493.08</v>
      </c>
    </row>
    <row r="25" spans="1:7" ht="47.4" customHeight="1" x14ac:dyDescent="0.25">
      <c r="A25" s="7" t="s">
        <v>54</v>
      </c>
      <c r="B25" s="9" t="s">
        <v>102</v>
      </c>
      <c r="C25" s="3" t="s">
        <v>4</v>
      </c>
      <c r="D25" s="3"/>
      <c r="E25" s="8">
        <f>178.16*3</f>
        <v>534.48</v>
      </c>
    </row>
    <row r="26" spans="1:7" ht="25.2" customHeight="1" x14ac:dyDescent="0.3">
      <c r="A26" s="42" t="s">
        <v>73</v>
      </c>
      <c r="B26" s="60" t="s">
        <v>77</v>
      </c>
      <c r="C26" s="4" t="s">
        <v>80</v>
      </c>
      <c r="D26" s="60">
        <v>4</v>
      </c>
      <c r="E26" s="8">
        <f>D26*206.95</f>
        <v>827.8</v>
      </c>
    </row>
    <row r="27" spans="1:7" ht="25.2" customHeight="1" x14ac:dyDescent="0.3">
      <c r="A27" s="42" t="s">
        <v>74</v>
      </c>
      <c r="B27" s="60" t="s">
        <v>77</v>
      </c>
      <c r="C27" s="3" t="s">
        <v>80</v>
      </c>
      <c r="D27" s="60">
        <v>1</v>
      </c>
      <c r="E27" s="8">
        <f t="shared" ref="E27:E29" si="0">D27*206.95</f>
        <v>206.95</v>
      </c>
    </row>
    <row r="28" spans="1:7" ht="25.2" customHeight="1" x14ac:dyDescent="0.3">
      <c r="A28" s="42" t="s">
        <v>75</v>
      </c>
      <c r="B28" s="60" t="s">
        <v>78</v>
      </c>
      <c r="C28" s="3" t="s">
        <v>32</v>
      </c>
      <c r="D28" s="60"/>
      <c r="E28" s="8">
        <v>22750.639999999999</v>
      </c>
    </row>
    <row r="29" spans="1:7" ht="25.2" customHeight="1" x14ac:dyDescent="0.3">
      <c r="A29" s="42" t="s">
        <v>76</v>
      </c>
      <c r="B29" s="60" t="s">
        <v>79</v>
      </c>
      <c r="C29" s="3" t="s">
        <v>80</v>
      </c>
      <c r="D29" s="60">
        <v>2</v>
      </c>
      <c r="E29" s="8">
        <f t="shared" si="0"/>
        <v>413.9</v>
      </c>
    </row>
    <row r="30" spans="1:7" s="13" customFormat="1" ht="15.6" x14ac:dyDescent="0.3">
      <c r="A30" s="38" t="s">
        <v>41</v>
      </c>
      <c r="B30" s="10"/>
      <c r="C30" s="11"/>
      <c r="D30" s="11"/>
      <c r="E30" s="12">
        <f>SUM(E22:E29)</f>
        <v>41053.521000000001</v>
      </c>
    </row>
    <row r="32" spans="1:7" ht="31.5" customHeight="1" x14ac:dyDescent="0.25">
      <c r="A32" s="55" t="s">
        <v>81</v>
      </c>
      <c r="B32" s="55"/>
      <c r="C32" s="55"/>
      <c r="D32" s="55"/>
      <c r="E32" s="55"/>
    </row>
    <row r="33" spans="1:8" ht="29.25" customHeight="1" x14ac:dyDescent="0.25">
      <c r="A33" s="48" t="s">
        <v>21</v>
      </c>
      <c r="B33" s="48"/>
      <c r="C33" s="48"/>
      <c r="D33" s="48"/>
      <c r="E33" s="48"/>
    </row>
    <row r="34" spans="1:8" x14ac:dyDescent="0.25">
      <c r="A34" s="48" t="s">
        <v>20</v>
      </c>
      <c r="B34" s="48"/>
      <c r="C34" s="48"/>
      <c r="D34" s="48"/>
      <c r="E34" s="48"/>
      <c r="F34" s="13"/>
      <c r="G34" s="13"/>
      <c r="H34" s="14"/>
    </row>
    <row r="35" spans="1:8" ht="30" customHeight="1" x14ac:dyDescent="0.25">
      <c r="A35" s="48" t="s">
        <v>34</v>
      </c>
      <c r="B35" s="48"/>
      <c r="C35" s="48"/>
      <c r="D35" s="48"/>
      <c r="E35" s="48"/>
    </row>
    <row r="36" spans="1:8" x14ac:dyDescent="0.25">
      <c r="A36" s="48" t="s">
        <v>18</v>
      </c>
      <c r="B36" s="48"/>
      <c r="C36" s="48"/>
      <c r="D36" s="48"/>
      <c r="E36" s="48"/>
    </row>
    <row r="37" spans="1:8" x14ac:dyDescent="0.25">
      <c r="A37" s="56" t="s">
        <v>5</v>
      </c>
      <c r="B37" s="56"/>
      <c r="C37" s="56"/>
      <c r="D37" s="56"/>
      <c r="E37" s="56"/>
    </row>
    <row r="38" spans="1:8" x14ac:dyDescent="0.25">
      <c r="A38" s="48" t="s">
        <v>18</v>
      </c>
      <c r="B38" s="48"/>
      <c r="C38" s="48"/>
      <c r="D38" s="48"/>
      <c r="E38" s="48"/>
    </row>
    <row r="39" spans="1:8" x14ac:dyDescent="0.25">
      <c r="A39" s="57" t="s">
        <v>30</v>
      </c>
      <c r="B39" s="57"/>
      <c r="C39" s="57"/>
      <c r="D39" s="57"/>
      <c r="E39" s="5"/>
    </row>
    <row r="40" spans="1:8" x14ac:dyDescent="0.25">
      <c r="B40" s="54" t="s">
        <v>19</v>
      </c>
      <c r="C40" s="54"/>
      <c r="D40" s="54"/>
      <c r="E40" s="6" t="s">
        <v>6</v>
      </c>
    </row>
    <row r="41" spans="1:8" x14ac:dyDescent="0.25">
      <c r="A41" s="40"/>
      <c r="B41" s="40"/>
      <c r="C41" s="40"/>
      <c r="D41" s="40"/>
      <c r="E41" s="40"/>
    </row>
    <row r="42" spans="1:8" x14ac:dyDescent="0.25">
      <c r="A42" s="58" t="s">
        <v>33</v>
      </c>
      <c r="B42" s="58"/>
      <c r="C42" s="58"/>
      <c r="D42" s="58"/>
      <c r="E42" s="5"/>
    </row>
    <row r="43" spans="1:8" x14ac:dyDescent="0.25">
      <c r="B43" s="54" t="s">
        <v>19</v>
      </c>
      <c r="C43" s="54"/>
      <c r="D43" s="54"/>
      <c r="E43" s="6" t="s">
        <v>6</v>
      </c>
    </row>
    <row r="46" spans="1:8" x14ac:dyDescent="0.25">
      <c r="A46" s="19" t="s">
        <v>36</v>
      </c>
    </row>
    <row r="47" spans="1:8" x14ac:dyDescent="0.25">
      <c r="A47" s="13" t="s">
        <v>35</v>
      </c>
    </row>
    <row r="48" spans="1:8" x14ac:dyDescent="0.25">
      <c r="A48" s="2" t="s">
        <v>42</v>
      </c>
      <c r="B48" s="15">
        <f>'3кв'!B49</f>
        <v>28736.724999999999</v>
      </c>
    </row>
    <row r="49" spans="1:2" ht="14.4" customHeight="1" x14ac:dyDescent="0.25">
      <c r="A49" s="20" t="s">
        <v>70</v>
      </c>
      <c r="B49" s="16"/>
    </row>
    <row r="50" spans="1:2" x14ac:dyDescent="0.25">
      <c r="A50" s="2" t="s">
        <v>37</v>
      </c>
      <c r="B50" s="16">
        <v>31360.54</v>
      </c>
    </row>
    <row r="51" spans="1:2" ht="27.6" x14ac:dyDescent="0.25">
      <c r="A51" s="39" t="s">
        <v>38</v>
      </c>
      <c r="B51" s="16">
        <f>E30</f>
        <v>41053.521000000001</v>
      </c>
    </row>
    <row r="52" spans="1:2" x14ac:dyDescent="0.25">
      <c r="A52" s="17" t="s">
        <v>40</v>
      </c>
      <c r="B52" s="21">
        <f>B48+B50-B51</f>
        <v>19043.743999999999</v>
      </c>
    </row>
    <row r="53" spans="1:2" x14ac:dyDescent="0.25">
      <c r="B53" s="18"/>
    </row>
  </sheetData>
  <mergeCells count="30">
    <mergeCell ref="A38:E38"/>
    <mergeCell ref="A39:D39"/>
    <mergeCell ref="B40:D40"/>
    <mergeCell ref="A42:D42"/>
    <mergeCell ref="B43:D43"/>
    <mergeCell ref="D4:E4"/>
    <mergeCell ref="A32:E32"/>
    <mergeCell ref="A33:E33"/>
    <mergeCell ref="A34:E34"/>
    <mergeCell ref="A35:E35"/>
    <mergeCell ref="A36:E36"/>
    <mergeCell ref="A37:E37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9" zoomScaleNormal="100" zoomScaleSheetLayoutView="100" workbookViewId="0">
      <selection activeCell="C16" sqref="C16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1" t="s">
        <v>82</v>
      </c>
      <c r="B1" s="61"/>
      <c r="C1" s="61"/>
      <c r="D1" s="62"/>
    </row>
    <row r="2" spans="1:5" ht="15.6" x14ac:dyDescent="0.3">
      <c r="A2" s="63" t="s">
        <v>83</v>
      </c>
      <c r="B2" s="63"/>
      <c r="C2" s="63"/>
      <c r="D2" s="1"/>
    </row>
    <row r="3" spans="1:5" ht="15.6" x14ac:dyDescent="0.3">
      <c r="A3" s="63" t="s">
        <v>84</v>
      </c>
      <c r="B3" s="63"/>
      <c r="C3" s="63"/>
      <c r="D3" s="1"/>
    </row>
    <row r="4" spans="1:5" ht="15.6" x14ac:dyDescent="0.3">
      <c r="A4" s="61" t="s">
        <v>99</v>
      </c>
      <c r="B4" s="61"/>
      <c r="C4" s="61"/>
      <c r="D4" s="62"/>
    </row>
    <row r="5" spans="1:5" ht="15.6" x14ac:dyDescent="0.3">
      <c r="A5" s="64"/>
      <c r="B5" s="64"/>
      <c r="C5" s="64"/>
      <c r="D5" s="1"/>
    </row>
    <row r="6" spans="1:5" ht="15.6" x14ac:dyDescent="0.3">
      <c r="A6" s="1"/>
      <c r="B6" s="65" t="s">
        <v>85</v>
      </c>
      <c r="C6" s="66">
        <f>'1кв'!B44</f>
        <v>6768.72</v>
      </c>
      <c r="D6" s="67"/>
    </row>
    <row r="7" spans="1:5" ht="15.6" x14ac:dyDescent="0.3">
      <c r="A7" s="1"/>
      <c r="B7" s="65" t="s">
        <v>100</v>
      </c>
      <c r="C7" s="66"/>
      <c r="D7" s="67"/>
    </row>
    <row r="8" spans="1:5" ht="15.6" x14ac:dyDescent="0.3">
      <c r="A8" s="68" t="s">
        <v>86</v>
      </c>
      <c r="B8" s="65" t="s">
        <v>87</v>
      </c>
      <c r="C8" s="69">
        <f>'1кв'!B46+'2кв'!B48+'3кв'!B47+'4кв'!B50</f>
        <v>113543.13</v>
      </c>
      <c r="D8" s="70"/>
    </row>
    <row r="9" spans="1:5" ht="15.6" x14ac:dyDescent="0.3">
      <c r="A9" s="28"/>
      <c r="B9" s="65" t="s">
        <v>88</v>
      </c>
      <c r="C9" s="71">
        <f>SUM(C8:C8)</f>
        <v>113543.13</v>
      </c>
      <c r="D9" s="67"/>
    </row>
    <row r="10" spans="1:5" ht="15.6" x14ac:dyDescent="0.3">
      <c r="A10" s="1"/>
      <c r="B10" s="72"/>
      <c r="C10" s="72"/>
      <c r="D10" s="73"/>
    </row>
    <row r="11" spans="1:5" ht="15.6" x14ac:dyDescent="0.3">
      <c r="A11" s="1" t="s">
        <v>89</v>
      </c>
      <c r="B11" s="74" t="s">
        <v>44</v>
      </c>
      <c r="C11" s="75">
        <f>'1кв'!E22+'2кв'!E22+'3кв'!E22+'4кв'!E22</f>
        <v>38858.148000000001</v>
      </c>
      <c r="D11" s="73"/>
    </row>
    <row r="12" spans="1:5" ht="15.6" x14ac:dyDescent="0.3">
      <c r="A12" s="1"/>
      <c r="B12" s="76" t="s">
        <v>39</v>
      </c>
      <c r="C12" s="75">
        <f>'1кв'!E23+'2кв'!E23+'3кв'!E23+'4кв'!E23</f>
        <v>22980.258000000002</v>
      </c>
      <c r="D12" s="73"/>
      <c r="E12" s="77"/>
    </row>
    <row r="13" spans="1:5" ht="15.6" x14ac:dyDescent="0.3">
      <c r="A13" s="1"/>
      <c r="B13" s="76" t="s">
        <v>31</v>
      </c>
      <c r="C13" s="75">
        <f>'1кв'!E24+'2кв'!E24+'3кв'!E24+'4кв'!E24</f>
        <v>623.07999999999993</v>
      </c>
      <c r="D13" s="73"/>
      <c r="E13" s="77"/>
    </row>
    <row r="14" spans="1:5" ht="27.6" x14ac:dyDescent="0.3">
      <c r="B14" s="7" t="s">
        <v>54</v>
      </c>
      <c r="C14" s="75">
        <f>'1кв'!E25+'2кв'!E25+'3кв'!E25+'4кв'!E25</f>
        <v>1776.72</v>
      </c>
      <c r="D14" s="73"/>
    </row>
    <row r="15" spans="1:5" ht="15.6" x14ac:dyDescent="0.3">
      <c r="A15" s="1"/>
      <c r="B15" s="78" t="s">
        <v>101</v>
      </c>
      <c r="C15" s="79">
        <f>2*197.1+7*206.95</f>
        <v>1842.85</v>
      </c>
      <c r="D15" s="73"/>
    </row>
    <row r="16" spans="1:5" ht="15.6" x14ac:dyDescent="0.3">
      <c r="A16" s="1"/>
      <c r="B16" s="80" t="s">
        <v>90</v>
      </c>
      <c r="C16" s="79">
        <f>SUM(C17:C19)</f>
        <v>35187.050000000003</v>
      </c>
      <c r="D16" s="73"/>
    </row>
    <row r="17" spans="1:5" ht="15.6" x14ac:dyDescent="0.3">
      <c r="A17" s="1"/>
      <c r="B17" s="7" t="s">
        <v>58</v>
      </c>
      <c r="C17" s="79">
        <f>'2кв'!E26</f>
        <v>6530.37</v>
      </c>
      <c r="D17" s="73"/>
    </row>
    <row r="18" spans="1:5" ht="15.6" x14ac:dyDescent="0.3">
      <c r="A18" s="1"/>
      <c r="B18" s="42" t="s">
        <v>67</v>
      </c>
      <c r="C18" s="79">
        <f>'3кв'!E26</f>
        <v>5906.04</v>
      </c>
      <c r="D18" s="73"/>
    </row>
    <row r="19" spans="1:5" ht="15.6" x14ac:dyDescent="0.3">
      <c r="A19" s="1"/>
      <c r="B19" s="42" t="s">
        <v>75</v>
      </c>
      <c r="C19" s="79">
        <f>'4кв'!E28</f>
        <v>22750.639999999999</v>
      </c>
      <c r="D19" s="73"/>
    </row>
    <row r="20" spans="1:5" ht="15.6" x14ac:dyDescent="0.3">
      <c r="A20" s="1"/>
      <c r="B20" s="81" t="s">
        <v>91</v>
      </c>
      <c r="C20" s="82">
        <f>SUM(C11:C16)</f>
        <v>101268.10600000001</v>
      </c>
      <c r="D20" s="73"/>
      <c r="E20" s="77"/>
    </row>
    <row r="21" spans="1:5" ht="15.6" x14ac:dyDescent="0.3">
      <c r="A21" s="1"/>
      <c r="B21" s="83" t="s">
        <v>92</v>
      </c>
      <c r="C21" s="82">
        <f>C6+C9-C20</f>
        <v>19043.743999999992</v>
      </c>
      <c r="D21" s="73"/>
    </row>
    <row r="22" spans="1:5" ht="15.6" x14ac:dyDescent="0.3">
      <c r="A22" s="1"/>
      <c r="B22" s="68"/>
      <c r="C22" s="68"/>
      <c r="D22" s="73"/>
    </row>
    <row r="23" spans="1:5" ht="15.6" x14ac:dyDescent="0.3">
      <c r="A23" s="1"/>
      <c r="B23" s="68"/>
      <c r="C23" s="68"/>
      <c r="D23" s="73"/>
    </row>
    <row r="24" spans="1:5" ht="15.6" x14ac:dyDescent="0.3">
      <c r="A24" s="1"/>
      <c r="B24" s="68"/>
      <c r="C24" s="68"/>
      <c r="D24" s="73"/>
    </row>
    <row r="25" spans="1:5" ht="15.6" x14ac:dyDescent="0.3">
      <c r="A25" s="68" t="s">
        <v>93</v>
      </c>
      <c r="C25" s="68"/>
      <c r="D25" s="73"/>
    </row>
    <row r="26" spans="1:5" ht="15.6" x14ac:dyDescent="0.3">
      <c r="A26" s="1"/>
      <c r="B26" s="68"/>
      <c r="C26" s="68"/>
      <c r="D26" s="73"/>
    </row>
    <row r="27" spans="1:5" ht="15.6" x14ac:dyDescent="0.3">
      <c r="A27" s="1"/>
      <c r="B27" s="68"/>
      <c r="C27" s="68"/>
      <c r="D27" s="73"/>
    </row>
    <row r="28" spans="1:5" ht="15.6" x14ac:dyDescent="0.3">
      <c r="A28" s="1" t="s">
        <v>94</v>
      </c>
      <c r="B28" s="68" t="s">
        <v>95</v>
      </c>
      <c r="C28" s="68"/>
      <c r="D28" s="73"/>
    </row>
    <row r="29" spans="1:5" ht="15.6" x14ac:dyDescent="0.3">
      <c r="A29" s="1"/>
      <c r="B29" s="68" t="s">
        <v>96</v>
      </c>
      <c r="C29" s="68"/>
      <c r="D29" s="73"/>
    </row>
    <row r="30" spans="1:5" ht="15.6" x14ac:dyDescent="0.3">
      <c r="A30" s="1"/>
      <c r="B30" s="68" t="s">
        <v>97</v>
      </c>
      <c r="C30" s="68"/>
      <c r="D30" s="73"/>
    </row>
    <row r="31" spans="1:5" ht="15.6" x14ac:dyDescent="0.3">
      <c r="A31" s="1"/>
      <c r="B31" s="68"/>
      <c r="C31" s="68"/>
      <c r="D31" s="73"/>
    </row>
    <row r="32" spans="1:5" ht="15.6" x14ac:dyDescent="0.3">
      <c r="A32" s="1"/>
      <c r="B32" s="68"/>
      <c r="C32" s="68"/>
      <c r="D32" s="73"/>
    </row>
    <row r="33" spans="1:4" ht="15.6" x14ac:dyDescent="0.3">
      <c r="A33" s="64" t="s">
        <v>98</v>
      </c>
      <c r="B33" s="64"/>
      <c r="C33" s="64"/>
      <c r="D33" s="73"/>
    </row>
    <row r="34" spans="1:4" ht="15.6" x14ac:dyDescent="0.3">
      <c r="A34" s="1"/>
      <c r="B34" s="68"/>
      <c r="C34" s="68"/>
      <c r="D34" s="73"/>
    </row>
    <row r="35" spans="1:4" ht="15.6" x14ac:dyDescent="0.3">
      <c r="A35" s="1"/>
      <c r="B35" s="68"/>
      <c r="C35" s="68"/>
      <c r="D35" s="73"/>
    </row>
    <row r="36" spans="1:4" ht="15.6" x14ac:dyDescent="0.3">
      <c r="A36" s="1"/>
      <c r="B36" s="68"/>
      <c r="C36" s="68"/>
      <c r="D36" s="73"/>
    </row>
    <row r="37" spans="1:4" ht="15.6" x14ac:dyDescent="0.3">
      <c r="A37" s="1"/>
      <c r="B37" s="68"/>
      <c r="C37" s="68"/>
      <c r="D37" s="73"/>
    </row>
  </sheetData>
  <mergeCells count="7">
    <mergeCell ref="A33:C33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2021-03-03T11:47:00Z</dcterms:modified>
</cp:coreProperties>
</file>