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'1кв'!$A$1:$E$56</definedName>
    <definedName name="_xlnm.Print_Area" localSheetId="1">'2кв'!$A$1:$E$52</definedName>
    <definedName name="_xlnm.Print_Area" localSheetId="2">'3кв'!$A$1:$E$52</definedName>
    <definedName name="_xlnm.Print_Area" localSheetId="3">'4кв'!$A$1:$E$53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E26" i="16" l="1"/>
  <c r="C16" i="17" l="1"/>
  <c r="C17" i="17"/>
  <c r="C13" i="17"/>
  <c r="C14" i="17"/>
  <c r="C15" i="17"/>
  <c r="C12" i="17"/>
  <c r="C9" i="17"/>
  <c r="C8" i="17"/>
  <c r="C6" i="17"/>
  <c r="C10" i="17" l="1"/>
  <c r="C22" i="17" l="1"/>
  <c r="C23" i="17" s="1"/>
  <c r="E29" i="16" l="1"/>
  <c r="E27" i="16"/>
  <c r="B48" i="16" l="1"/>
  <c r="B51" i="16"/>
  <c r="E28" i="16"/>
  <c r="E25" i="16"/>
  <c r="E24" i="16"/>
  <c r="E23" i="16"/>
  <c r="B52" i="16" s="1"/>
  <c r="B53" i="16" l="1"/>
  <c r="B52" i="15"/>
  <c r="B47" i="15"/>
  <c r="E27" i="15"/>
  <c r="B50" i="15"/>
  <c r="E25" i="15"/>
  <c r="E24" i="15"/>
  <c r="E23" i="15"/>
  <c r="E28" i="15" l="1"/>
  <c r="B51" i="15" s="1"/>
  <c r="B47" i="14"/>
  <c r="E28" i="14"/>
  <c r="E24" i="14" l="1"/>
  <c r="B50" i="14" l="1"/>
  <c r="E27" i="14"/>
  <c r="E25" i="14"/>
  <c r="D23" i="14"/>
  <c r="E23" i="14" s="1"/>
  <c r="B51" i="14" s="1"/>
  <c r="B52" i="14" s="1"/>
  <c r="E32" i="13" l="1"/>
  <c r="E31" i="13" l="1"/>
  <c r="E30" i="13"/>
  <c r="E27" i="13"/>
  <c r="D23" i="13" l="1"/>
  <c r="B54" i="13" l="1"/>
  <c r="E25" i="13"/>
  <c r="E23" i="13"/>
  <c r="B55" i="13" l="1"/>
  <c r="B56" i="13" l="1"/>
</calcChain>
</file>

<file path=xl/sharedStrings.xml><?xml version="1.0" encoding="utf-8"?>
<sst xmlns="http://schemas.openxmlformats.org/spreadsheetml/2006/main" count="286" uniqueCount="106">
  <si>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</si>
  <si>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</si>
  <si>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</si>
  <si>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</si>
  <si>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</si>
  <si>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</si>
  <si>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</si>
  <si>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</si>
  <si>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</si>
  <si>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</si>
  <si>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</si>
  <si>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</si>
  <si>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</si>
  <si>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</si>
  <si>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</si>
  <si>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</si>
  <si>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</si>
  <si>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</si>
  <si>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</si>
  <si>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</si>
  <si>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</si>
  <si>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</si>
  <si>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</si>
  <si>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</si>
  <si>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</si>
  <si>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</si>
  <si>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</si>
  <si>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</si>
  <si>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</si>
  <si>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ч/час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</si>
  <si>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</si>
  <si>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</si>
  <si>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</si>
  <si>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</si>
  <si>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</si>
  <si>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</si>
  <si>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</si>
  <si>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</si>
  <si>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Оплачено , руб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</si>
  <si>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</si>
  <si>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</si>
  <si>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>Sдома=1642,2м2</t>
  </si>
  <si>
    <t xml:space="preserve">определена приложением № 9 к договору </t>
  </si>
  <si>
    <t xml:space="preserve">Итого остаток на конец  квартала </t>
  </si>
  <si>
    <t>интернет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</si>
  <si>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</si>
  <si>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</si>
  <si>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</si>
  <si>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</si>
  <si>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</si>
  <si>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</si>
  <si>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</si>
  <si>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подвода на узле ХВС</t>
  </si>
  <si>
    <t>Ремонт ЩЭ 1 подъезд (смета)</t>
  </si>
  <si>
    <t>Ремонт ВРУ (смета)</t>
  </si>
  <si>
    <t>Замена рубильника в ВРУ</t>
  </si>
  <si>
    <t>Крепление козырька вентканала</t>
  </si>
  <si>
    <t>январь</t>
  </si>
  <si>
    <t>март</t>
  </si>
  <si>
    <t>Предъявлено населению 98165,83руб.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</si>
  <si>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одиннадцать тысяч двести сорок три рубля 72 копейки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</si>
  <si>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</si>
  <si>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</si>
  <si>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</si>
  <si>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</si>
  <si>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Монтаж помоста через КНС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</si>
  <si>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</si>
  <si>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две тысячи шестьсот пятьдесят шесть рублей 66 копеек</t>
    </r>
  </si>
  <si>
    <t>Предъявлено населению 96068,7руб.</t>
  </si>
  <si>
    <t>за 3 квартал 2020 года</t>
  </si>
  <si>
    <t>"30" 09 2020 г.</t>
  </si>
  <si>
    <t>3 квартал</t>
  </si>
  <si>
    <t>ремонт отд.мест плитки в подъезде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</si>
  <si>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</si>
  <si>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шесть тысяч сто сорок пять рублей 44 копейки</t>
    </r>
  </si>
  <si>
    <t>Предъявлено населению 100502,64 руб.</t>
  </si>
  <si>
    <t>за 4 квартал 2020 года</t>
  </si>
  <si>
    <t>"31" 12 2020 г.</t>
  </si>
  <si>
    <t>Замена плети ХВС подпитки бойлера</t>
  </si>
  <si>
    <t>Ремонт ТУ</t>
  </si>
  <si>
    <t>ноябрь</t>
  </si>
  <si>
    <t>декабрь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</si>
  <si>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</si>
  <si>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</si>
  <si>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</si>
  <si>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</si>
  <si>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</si>
  <si>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</si>
  <si>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</si>
  <si>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</si>
  <si>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</si>
  <si>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</si>
  <si>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</si>
  <si>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</si>
  <si>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</si>
  <si>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</si>
  <si>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</si>
  <si>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</si>
  <si>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</si>
  <si>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</si>
  <si>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_____________________________________________</t>
  </si>
  <si>
    <t>по ж.д. ул.Маршака,55</t>
  </si>
  <si>
    <t>Начислено всего 395239,81</t>
  </si>
  <si>
    <t xml:space="preserve">Оплачено за размещение оборудования в МОП интернет </t>
  </si>
  <si>
    <t>Непредвиденные работы 56,5 ч/ч</t>
  </si>
  <si>
    <t xml:space="preserve">           2. Всего за период с "01" 10 2020 г. по "31" 12 2020 г. выполнено работ (оказано услуг) на общую сумму девяносто четыре тысячи триста восемьдесят два рбля 53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</si>
</sst>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13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4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6" xfId="0" applyFont="1" applyBorder="1" applyAlignment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Normal="100" zoomScaleSheetLayoutView="100" workbookViewId="0">
      <selection activeCell="A30" sqref="A30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3" customHeight="1" x14ac:dyDescent="0.3">
      <c r="A2" s="70" t="s">
        <v>12</v>
      </c>
      <c r="B2" s="71"/>
      <c r="C2" s="71"/>
      <c r="D2" s="71"/>
      <c r="E2" s="71"/>
    </row>
    <row r="3" spans="1:5" ht="15.6" x14ac:dyDescent="0.3">
      <c r="A3" s="70" t="s">
        <v>48</v>
      </c>
      <c r="B3" s="70"/>
      <c r="C3" s="70"/>
      <c r="D3" s="70"/>
      <c r="E3" s="70"/>
    </row>
    <row r="4" spans="1:5" s="1" customFormat="1" ht="15.6" customHeight="1" x14ac:dyDescent="0.3">
      <c r="A4" s="24" t="s">
        <v>13</v>
      </c>
      <c r="B4" s="23"/>
      <c r="C4" s="23"/>
      <c r="D4" s="72" t="s">
        <v>49</v>
      </c>
      <c r="E4" s="72"/>
    </row>
    <row r="5" spans="1:5" x14ac:dyDescent="0.25">
      <c r="A5" s="27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35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75" t="s">
        <v>2</v>
      </c>
      <c r="B14" s="78"/>
      <c r="C14" s="78"/>
      <c r="D14" s="78"/>
      <c r="E14" s="78"/>
    </row>
    <row r="15" spans="1:5" ht="11.25" customHeight="1" x14ac:dyDescent="0.25">
      <c r="A15" s="26"/>
      <c r="B15" s="27"/>
      <c r="C15" s="27"/>
      <c r="D15" s="27"/>
      <c r="E15" s="27"/>
    </row>
    <row r="16" spans="1:5" x14ac:dyDescent="0.25">
      <c r="A16" s="73" t="s">
        <v>23</v>
      </c>
      <c r="B16" s="73"/>
      <c r="C16" s="73"/>
      <c r="D16" s="73"/>
      <c r="E16" s="73"/>
    </row>
    <row r="17" spans="1:7" ht="10.5" customHeight="1" x14ac:dyDescent="0.25">
      <c r="A17" s="75" t="s">
        <v>16</v>
      </c>
      <c r="B17" s="78"/>
      <c r="C17" s="78"/>
      <c r="D17" s="78"/>
      <c r="E17" s="78"/>
    </row>
    <row r="18" spans="1:7" ht="30.75" customHeight="1" x14ac:dyDescent="0.25">
      <c r="A18" s="73" t="s">
        <v>17</v>
      </c>
      <c r="B18" s="73"/>
      <c r="C18" s="73"/>
      <c r="D18" s="73"/>
      <c r="E18" s="73"/>
    </row>
    <row r="19" spans="1:7" ht="63.75" customHeight="1" x14ac:dyDescent="0.25">
      <c r="A19" s="73" t="s">
        <v>40</v>
      </c>
      <c r="B19" s="73"/>
      <c r="C19" s="73"/>
      <c r="D19" s="73"/>
      <c r="E19" s="73"/>
    </row>
    <row r="20" spans="1:7" ht="33.75" customHeight="1" x14ac:dyDescent="0.25">
      <c r="A20" s="74" t="s">
        <v>28</v>
      </c>
      <c r="B20" s="74"/>
      <c r="C20" s="74"/>
      <c r="D20" s="74"/>
      <c r="E20" s="74"/>
    </row>
    <row r="21" spans="1:7" x14ac:dyDescent="0.25">
      <c r="A21" s="74"/>
      <c r="B21" s="74"/>
      <c r="C21" s="74"/>
      <c r="D21" s="74"/>
      <c r="E21" s="74"/>
      <c r="F21" s="2">
        <v>1642.2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42</v>
      </c>
      <c r="C23" s="3" t="s">
        <v>4</v>
      </c>
      <c r="D23" s="3">
        <f>12.49</f>
        <v>12.49</v>
      </c>
      <c r="E23" s="21">
        <f>D23*F21*G21</f>
        <v>61533.234000000004</v>
      </c>
    </row>
    <row r="24" spans="1:7" ht="55.2" x14ac:dyDescent="0.25">
      <c r="A24" s="7" t="s">
        <v>50</v>
      </c>
      <c r="B24" s="29" t="s">
        <v>51</v>
      </c>
      <c r="C24" s="3" t="s">
        <v>4</v>
      </c>
      <c r="D24" s="3"/>
      <c r="E24" s="8">
        <v>259.92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3.3</v>
      </c>
      <c r="E25" s="8">
        <f>D25*F21*G21</f>
        <v>16257.78</v>
      </c>
    </row>
    <row r="26" spans="1:7" x14ac:dyDescent="0.25">
      <c r="A26" s="7" t="s">
        <v>30</v>
      </c>
      <c r="B26" s="9" t="s">
        <v>31</v>
      </c>
      <c r="C26" s="3" t="s">
        <v>32</v>
      </c>
      <c r="D26" s="3"/>
      <c r="E26" s="8">
        <v>778.75</v>
      </c>
    </row>
    <row r="27" spans="1:7" x14ac:dyDescent="0.25">
      <c r="A27" s="15" t="s">
        <v>52</v>
      </c>
      <c r="B27" s="25" t="s">
        <v>57</v>
      </c>
      <c r="C27" s="3" t="s">
        <v>29</v>
      </c>
      <c r="D27" s="30">
        <v>16</v>
      </c>
      <c r="E27" s="8">
        <f>D27*197.1</f>
        <v>3153.6</v>
      </c>
    </row>
    <row r="28" spans="1:7" x14ac:dyDescent="0.25">
      <c r="A28" s="15" t="s">
        <v>53</v>
      </c>
      <c r="B28" s="25" t="s">
        <v>58</v>
      </c>
      <c r="C28" s="3" t="s">
        <v>32</v>
      </c>
      <c r="D28" s="30"/>
      <c r="E28" s="8">
        <v>22513.15</v>
      </c>
    </row>
    <row r="29" spans="1:7" x14ac:dyDescent="0.25">
      <c r="A29" s="15" t="s">
        <v>54</v>
      </c>
      <c r="B29" s="25" t="s">
        <v>58</v>
      </c>
      <c r="C29" s="3" t="s">
        <v>32</v>
      </c>
      <c r="D29" s="30"/>
      <c r="E29" s="8">
        <v>5663.24</v>
      </c>
    </row>
    <row r="30" spans="1:7" x14ac:dyDescent="0.25">
      <c r="A30" s="15" t="s">
        <v>55</v>
      </c>
      <c r="B30" s="25" t="s">
        <v>58</v>
      </c>
      <c r="C30" s="3" t="s">
        <v>29</v>
      </c>
      <c r="D30" s="31">
        <v>4</v>
      </c>
      <c r="E30" s="8">
        <f t="shared" ref="E30:E31" si="0">D30*197.1</f>
        <v>788.4</v>
      </c>
    </row>
    <row r="31" spans="1:7" x14ac:dyDescent="0.25">
      <c r="A31" s="15" t="s">
        <v>56</v>
      </c>
      <c r="B31" s="25" t="s">
        <v>58</v>
      </c>
      <c r="C31" s="3" t="s">
        <v>29</v>
      </c>
      <c r="D31" s="30">
        <v>1.5</v>
      </c>
      <c r="E31" s="8">
        <f t="shared" si="0"/>
        <v>295.64999999999998</v>
      </c>
    </row>
    <row r="32" spans="1:7" s="14" customFormat="1" x14ac:dyDescent="0.25">
      <c r="A32" s="10" t="s">
        <v>25</v>
      </c>
      <c r="B32" s="11"/>
      <c r="C32" s="12"/>
      <c r="D32" s="12"/>
      <c r="E32" s="13">
        <f>SUM(E23:E31)</f>
        <v>111243.724</v>
      </c>
    </row>
    <row r="34" spans="1:5" ht="30" customHeight="1" x14ac:dyDescent="0.25">
      <c r="A34" s="73" t="s">
        <v>60</v>
      </c>
      <c r="B34" s="73"/>
      <c r="C34" s="73"/>
      <c r="D34" s="73"/>
      <c r="E34" s="73"/>
    </row>
    <row r="35" spans="1:5" ht="30" customHeight="1" x14ac:dyDescent="0.25">
      <c r="A35" s="73" t="s">
        <v>21</v>
      </c>
      <c r="B35" s="73"/>
      <c r="C35" s="73"/>
      <c r="D35" s="73"/>
      <c r="E35" s="73"/>
    </row>
    <row r="36" spans="1:5" x14ac:dyDescent="0.25">
      <c r="A36" s="73" t="s">
        <v>20</v>
      </c>
      <c r="B36" s="73"/>
      <c r="C36" s="73"/>
      <c r="D36" s="73"/>
      <c r="E36" s="73"/>
    </row>
    <row r="37" spans="1:5" ht="30" customHeight="1" x14ac:dyDescent="0.25">
      <c r="A37" s="73" t="s">
        <v>34</v>
      </c>
      <c r="B37" s="73"/>
      <c r="C37" s="73"/>
      <c r="D37" s="73"/>
      <c r="E37" s="73"/>
    </row>
    <row r="38" spans="1:5" x14ac:dyDescent="0.25">
      <c r="A38" s="73" t="s">
        <v>18</v>
      </c>
      <c r="B38" s="73"/>
      <c r="C38" s="73"/>
      <c r="D38" s="73"/>
      <c r="E38" s="73"/>
    </row>
    <row r="39" spans="1:5" x14ac:dyDescent="0.25">
      <c r="A39" s="80" t="s">
        <v>5</v>
      </c>
      <c r="B39" s="80"/>
      <c r="C39" s="80"/>
      <c r="D39" s="80"/>
      <c r="E39" s="80"/>
    </row>
    <row r="40" spans="1:5" x14ac:dyDescent="0.25">
      <c r="A40" s="73" t="s">
        <v>18</v>
      </c>
      <c r="B40" s="73"/>
      <c r="C40" s="73"/>
      <c r="D40" s="73"/>
      <c r="E40" s="73"/>
    </row>
    <row r="41" spans="1:5" x14ac:dyDescent="0.25">
      <c r="A41" s="81" t="s">
        <v>33</v>
      </c>
      <c r="B41" s="81"/>
      <c r="C41" s="81"/>
      <c r="D41" s="81"/>
      <c r="E41" s="5"/>
    </row>
    <row r="42" spans="1:5" x14ac:dyDescent="0.25">
      <c r="B42" s="79" t="s">
        <v>19</v>
      </c>
      <c r="C42" s="79"/>
      <c r="D42" s="79"/>
      <c r="E42" s="6" t="s">
        <v>6</v>
      </c>
    </row>
    <row r="43" spans="1:5" x14ac:dyDescent="0.25">
      <c r="A43" s="26"/>
      <c r="B43" s="26"/>
      <c r="C43" s="26"/>
      <c r="D43" s="26"/>
      <c r="E43" s="26"/>
    </row>
    <row r="44" spans="1:5" x14ac:dyDescent="0.25">
      <c r="A44" s="82" t="s">
        <v>36</v>
      </c>
      <c r="B44" s="82"/>
      <c r="C44" s="82"/>
      <c r="D44" s="82"/>
      <c r="E44" s="5"/>
    </row>
    <row r="45" spans="1:5" x14ac:dyDescent="0.25">
      <c r="B45" s="79" t="s">
        <v>19</v>
      </c>
      <c r="C45" s="79"/>
      <c r="D45" s="79"/>
      <c r="E45" s="6" t="s">
        <v>6</v>
      </c>
    </row>
    <row r="49" spans="1:2" x14ac:dyDescent="0.25">
      <c r="A49" s="2" t="s">
        <v>41</v>
      </c>
    </row>
    <row r="50" spans="1:2" x14ac:dyDescent="0.25">
      <c r="A50" s="14" t="s">
        <v>37</v>
      </c>
    </row>
    <row r="51" spans="1:2" x14ac:dyDescent="0.25">
      <c r="A51" s="2" t="s">
        <v>45</v>
      </c>
      <c r="B51" s="17">
        <v>43146.47</v>
      </c>
    </row>
    <row r="52" spans="1:2" x14ac:dyDescent="0.25">
      <c r="A52" s="19" t="s">
        <v>59</v>
      </c>
      <c r="B52" s="18"/>
    </row>
    <row r="53" spans="1:2" x14ac:dyDescent="0.25">
      <c r="A53" s="2" t="s">
        <v>38</v>
      </c>
      <c r="B53" s="18">
        <v>88416.09</v>
      </c>
    </row>
    <row r="54" spans="1:2" x14ac:dyDescent="0.25">
      <c r="A54" s="2" t="s">
        <v>44</v>
      </c>
      <c r="B54" s="18">
        <f>1050</f>
        <v>1050</v>
      </c>
    </row>
    <row r="55" spans="1:2" ht="27.6" x14ac:dyDescent="0.25">
      <c r="A55" s="28" t="s">
        <v>39</v>
      </c>
      <c r="B55" s="18">
        <f>E32</f>
        <v>111243.724</v>
      </c>
    </row>
    <row r="56" spans="1:2" x14ac:dyDescent="0.25">
      <c r="A56" s="16" t="s">
        <v>43</v>
      </c>
      <c r="B56" s="20">
        <f>B51+B53-B55+B54</f>
        <v>21368.835999999996</v>
      </c>
    </row>
  </sheetData>
  <mergeCells count="30">
    <mergeCell ref="B45:D45"/>
    <mergeCell ref="A21:E21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3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83" t="s">
        <v>61</v>
      </c>
      <c r="B3" s="83"/>
      <c r="C3" s="83"/>
      <c r="D3" s="83"/>
      <c r="E3" s="83"/>
    </row>
    <row r="4" spans="1:5" s="1" customFormat="1" ht="15.6" customHeight="1" x14ac:dyDescent="0.3">
      <c r="A4" s="35" t="s">
        <v>13</v>
      </c>
      <c r="B4" s="4"/>
      <c r="C4" s="4"/>
      <c r="D4" s="4"/>
      <c r="E4" s="36" t="s">
        <v>62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35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75" t="s">
        <v>2</v>
      </c>
      <c r="B14" s="78"/>
      <c r="C14" s="78"/>
      <c r="D14" s="78"/>
      <c r="E14" s="78"/>
    </row>
    <row r="15" spans="1:5" ht="11.25" customHeight="1" x14ac:dyDescent="0.25">
      <c r="A15" s="33"/>
      <c r="B15" s="34"/>
      <c r="C15" s="34"/>
      <c r="D15" s="34"/>
      <c r="E15" s="34"/>
    </row>
    <row r="16" spans="1:5" x14ac:dyDescent="0.25">
      <c r="A16" s="73" t="s">
        <v>23</v>
      </c>
      <c r="B16" s="73"/>
      <c r="C16" s="73"/>
      <c r="D16" s="73"/>
      <c r="E16" s="73"/>
    </row>
    <row r="17" spans="1:7" ht="10.5" customHeight="1" x14ac:dyDescent="0.25">
      <c r="A17" s="75" t="s">
        <v>16</v>
      </c>
      <c r="B17" s="78"/>
      <c r="C17" s="78"/>
      <c r="D17" s="78"/>
      <c r="E17" s="78"/>
    </row>
    <row r="18" spans="1:7" ht="30.75" customHeight="1" x14ac:dyDescent="0.25">
      <c r="A18" s="73" t="s">
        <v>17</v>
      </c>
      <c r="B18" s="73"/>
      <c r="C18" s="73"/>
      <c r="D18" s="73"/>
      <c r="E18" s="73"/>
    </row>
    <row r="19" spans="1:7" ht="63.75" customHeight="1" x14ac:dyDescent="0.25">
      <c r="A19" s="73" t="s">
        <v>40</v>
      </c>
      <c r="B19" s="73"/>
      <c r="C19" s="73"/>
      <c r="D19" s="73"/>
      <c r="E19" s="73"/>
    </row>
    <row r="20" spans="1:7" ht="33.75" customHeight="1" x14ac:dyDescent="0.25">
      <c r="A20" s="74" t="s">
        <v>28</v>
      </c>
      <c r="B20" s="74"/>
      <c r="C20" s="74"/>
      <c r="D20" s="74"/>
      <c r="E20" s="74"/>
    </row>
    <row r="21" spans="1:7" x14ac:dyDescent="0.25">
      <c r="A21" s="74"/>
      <c r="B21" s="74"/>
      <c r="C21" s="74"/>
      <c r="D21" s="74"/>
      <c r="E21" s="74"/>
      <c r="F21" s="2">
        <v>1642.2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42</v>
      </c>
      <c r="C23" s="3" t="s">
        <v>4</v>
      </c>
      <c r="D23" s="3">
        <f>12.49</f>
        <v>12.49</v>
      </c>
      <c r="E23" s="21">
        <f>D23*F21*G21</f>
        <v>61533.234000000004</v>
      </c>
    </row>
    <row r="24" spans="1:7" ht="69" x14ac:dyDescent="0.25">
      <c r="A24" s="7" t="s">
        <v>63</v>
      </c>
      <c r="B24" s="9" t="s">
        <v>64</v>
      </c>
      <c r="C24" s="3" t="s">
        <v>4</v>
      </c>
      <c r="D24" s="3"/>
      <c r="E24" s="8">
        <f>1233.18*3</f>
        <v>3699.54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3.3</v>
      </c>
      <c r="E25" s="8">
        <f>D25*F21*G21</f>
        <v>16257.78</v>
      </c>
    </row>
    <row r="26" spans="1:7" x14ac:dyDescent="0.25">
      <c r="A26" s="7" t="s">
        <v>30</v>
      </c>
      <c r="B26" s="9" t="s">
        <v>64</v>
      </c>
      <c r="C26" s="3" t="s">
        <v>32</v>
      </c>
      <c r="D26" s="3"/>
      <c r="E26" s="8">
        <v>377.71</v>
      </c>
    </row>
    <row r="27" spans="1:7" x14ac:dyDescent="0.25">
      <c r="A27" s="40" t="s">
        <v>65</v>
      </c>
      <c r="B27" s="25" t="s">
        <v>66</v>
      </c>
      <c r="C27" s="3" t="s">
        <v>29</v>
      </c>
      <c r="D27" s="30">
        <v>4</v>
      </c>
      <c r="E27" s="8">
        <f>D27*197.1</f>
        <v>788.4</v>
      </c>
    </row>
    <row r="28" spans="1:7" s="14" customFormat="1" x14ac:dyDescent="0.25">
      <c r="A28" s="10" t="s">
        <v>25</v>
      </c>
      <c r="B28" s="11"/>
      <c r="C28" s="12"/>
      <c r="D28" s="12"/>
      <c r="E28" s="13">
        <f>SUM(E23:E27)</f>
        <v>82656.664000000004</v>
      </c>
    </row>
    <row r="30" spans="1:7" ht="30" customHeight="1" x14ac:dyDescent="0.25">
      <c r="A30" s="84" t="s">
        <v>67</v>
      </c>
      <c r="B30" s="84"/>
      <c r="C30" s="84"/>
      <c r="D30" s="84"/>
      <c r="E30" s="84"/>
    </row>
    <row r="31" spans="1:7" ht="30" customHeight="1" x14ac:dyDescent="0.25">
      <c r="A31" s="73" t="s">
        <v>21</v>
      </c>
      <c r="B31" s="73"/>
      <c r="C31" s="73"/>
      <c r="D31" s="73"/>
      <c r="E31" s="73"/>
    </row>
    <row r="32" spans="1:7" x14ac:dyDescent="0.25">
      <c r="A32" s="73" t="s">
        <v>20</v>
      </c>
      <c r="B32" s="73"/>
      <c r="C32" s="73"/>
      <c r="D32" s="73"/>
      <c r="E32" s="73"/>
    </row>
    <row r="33" spans="1:5" ht="30" customHeight="1" x14ac:dyDescent="0.25">
      <c r="A33" s="73" t="s">
        <v>34</v>
      </c>
      <c r="B33" s="73"/>
      <c r="C33" s="73"/>
      <c r="D33" s="73"/>
      <c r="E33" s="73"/>
    </row>
    <row r="34" spans="1:5" x14ac:dyDescent="0.25">
      <c r="A34" s="73" t="s">
        <v>18</v>
      </c>
      <c r="B34" s="73"/>
      <c r="C34" s="73"/>
      <c r="D34" s="73"/>
      <c r="E34" s="73"/>
    </row>
    <row r="35" spans="1:5" x14ac:dyDescent="0.25">
      <c r="A35" s="80" t="s">
        <v>5</v>
      </c>
      <c r="B35" s="80"/>
      <c r="C35" s="80"/>
      <c r="D35" s="80"/>
      <c r="E35" s="80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81" t="s">
        <v>33</v>
      </c>
      <c r="B37" s="81"/>
      <c r="C37" s="81"/>
      <c r="D37" s="81"/>
      <c r="E37" s="5"/>
    </row>
    <row r="38" spans="1:5" x14ac:dyDescent="0.25">
      <c r="B38" s="79" t="s">
        <v>19</v>
      </c>
      <c r="C38" s="79"/>
      <c r="D38" s="79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82" t="s">
        <v>36</v>
      </c>
      <c r="B40" s="82"/>
      <c r="C40" s="82"/>
      <c r="D40" s="82"/>
      <c r="E40" s="5"/>
    </row>
    <row r="41" spans="1:5" x14ac:dyDescent="0.25">
      <c r="B41" s="79" t="s">
        <v>19</v>
      </c>
      <c r="C41" s="79"/>
      <c r="D41" s="79"/>
      <c r="E41" s="6" t="s">
        <v>6</v>
      </c>
    </row>
    <row r="45" spans="1:5" x14ac:dyDescent="0.25">
      <c r="A45" s="2" t="s">
        <v>41</v>
      </c>
    </row>
    <row r="46" spans="1:5" x14ac:dyDescent="0.25">
      <c r="A46" s="14" t="s">
        <v>37</v>
      </c>
    </row>
    <row r="47" spans="1:5" x14ac:dyDescent="0.25">
      <c r="A47" s="2" t="s">
        <v>45</v>
      </c>
      <c r="B47" s="17">
        <f>'1кв'!B56</f>
        <v>21368.835999999996</v>
      </c>
    </row>
    <row r="48" spans="1:5" x14ac:dyDescent="0.25">
      <c r="A48" s="19" t="s">
        <v>68</v>
      </c>
      <c r="B48" s="18"/>
    </row>
    <row r="49" spans="1:2" x14ac:dyDescent="0.25">
      <c r="A49" s="2" t="s">
        <v>38</v>
      </c>
      <c r="B49" s="18">
        <v>94359.83</v>
      </c>
    </row>
    <row r="50" spans="1:2" x14ac:dyDescent="0.25">
      <c r="A50" s="2" t="s">
        <v>44</v>
      </c>
      <c r="B50" s="18">
        <f>1050</f>
        <v>1050</v>
      </c>
    </row>
    <row r="51" spans="1:2" ht="27.6" x14ac:dyDescent="0.25">
      <c r="A51" s="32" t="s">
        <v>39</v>
      </c>
      <c r="B51" s="18">
        <f>E28</f>
        <v>82656.664000000004</v>
      </c>
    </row>
    <row r="52" spans="1:2" x14ac:dyDescent="0.25">
      <c r="A52" s="16" t="s">
        <v>43</v>
      </c>
      <c r="B52" s="20">
        <f>B47+B49-B51+B50</f>
        <v>34122.001999999993</v>
      </c>
    </row>
  </sheetData>
  <mergeCells count="29"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0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3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83" t="s">
        <v>69</v>
      </c>
      <c r="B3" s="83"/>
      <c r="C3" s="83"/>
      <c r="D3" s="83"/>
      <c r="E3" s="83"/>
    </row>
    <row r="4" spans="1:5" s="1" customFormat="1" ht="15.6" customHeight="1" x14ac:dyDescent="0.3">
      <c r="A4" s="35" t="s">
        <v>13</v>
      </c>
      <c r="B4" s="4"/>
      <c r="C4" s="4"/>
      <c r="D4" s="4"/>
      <c r="E4" s="36" t="s">
        <v>70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35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75" t="s">
        <v>2</v>
      </c>
      <c r="B14" s="78"/>
      <c r="C14" s="78"/>
      <c r="D14" s="78"/>
      <c r="E14" s="78"/>
    </row>
    <row r="15" spans="1:5" ht="11.25" customHeight="1" x14ac:dyDescent="0.25">
      <c r="A15" s="38"/>
      <c r="B15" s="39"/>
      <c r="C15" s="39"/>
      <c r="D15" s="39"/>
      <c r="E15" s="39"/>
    </row>
    <row r="16" spans="1:5" x14ac:dyDescent="0.25">
      <c r="A16" s="73" t="s">
        <v>23</v>
      </c>
      <c r="B16" s="73"/>
      <c r="C16" s="73"/>
      <c r="D16" s="73"/>
      <c r="E16" s="73"/>
    </row>
    <row r="17" spans="1:7" ht="10.5" customHeight="1" x14ac:dyDescent="0.25">
      <c r="A17" s="75" t="s">
        <v>16</v>
      </c>
      <c r="B17" s="78"/>
      <c r="C17" s="78"/>
      <c r="D17" s="78"/>
      <c r="E17" s="78"/>
    </row>
    <row r="18" spans="1:7" ht="30.75" customHeight="1" x14ac:dyDescent="0.25">
      <c r="A18" s="73" t="s">
        <v>17</v>
      </c>
      <c r="B18" s="73"/>
      <c r="C18" s="73"/>
      <c r="D18" s="73"/>
      <c r="E18" s="73"/>
    </row>
    <row r="19" spans="1:7" ht="63.75" customHeight="1" x14ac:dyDescent="0.25">
      <c r="A19" s="73" t="s">
        <v>40</v>
      </c>
      <c r="B19" s="73"/>
      <c r="C19" s="73"/>
      <c r="D19" s="73"/>
      <c r="E19" s="73"/>
    </row>
    <row r="20" spans="1:7" ht="33.75" customHeight="1" x14ac:dyDescent="0.25">
      <c r="A20" s="74" t="s">
        <v>28</v>
      </c>
      <c r="B20" s="74"/>
      <c r="C20" s="74"/>
      <c r="D20" s="74"/>
      <c r="E20" s="74"/>
    </row>
    <row r="21" spans="1:7" x14ac:dyDescent="0.25">
      <c r="A21" s="74"/>
      <c r="B21" s="74"/>
      <c r="C21" s="74"/>
      <c r="D21" s="74"/>
      <c r="E21" s="74"/>
      <c r="F21" s="2">
        <v>1642.2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42</v>
      </c>
      <c r="C23" s="3" t="s">
        <v>4</v>
      </c>
      <c r="D23" s="3">
        <v>13.26</v>
      </c>
      <c r="E23" s="21">
        <f>D23*F21*G21</f>
        <v>65326.716</v>
      </c>
    </row>
    <row r="24" spans="1:7" ht="69" x14ac:dyDescent="0.25">
      <c r="A24" s="7" t="s">
        <v>63</v>
      </c>
      <c r="B24" s="9" t="s">
        <v>71</v>
      </c>
      <c r="C24" s="3" t="s">
        <v>4</v>
      </c>
      <c r="D24" s="3"/>
      <c r="E24" s="8">
        <f>1233.18*3</f>
        <v>3699.54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3.43</v>
      </c>
      <c r="E25" s="8">
        <f>D25*F21*G21</f>
        <v>16898.238000000001</v>
      </c>
    </row>
    <row r="26" spans="1:7" x14ac:dyDescent="0.25">
      <c r="A26" s="7" t="s">
        <v>30</v>
      </c>
      <c r="B26" s="9" t="s">
        <v>71</v>
      </c>
      <c r="C26" s="3" t="s">
        <v>32</v>
      </c>
      <c r="D26" s="3"/>
      <c r="E26" s="8">
        <v>14</v>
      </c>
    </row>
    <row r="27" spans="1:7" x14ac:dyDescent="0.25">
      <c r="A27" s="15" t="s">
        <v>72</v>
      </c>
      <c r="B27" s="25" t="s">
        <v>73</v>
      </c>
      <c r="C27" s="3" t="s">
        <v>29</v>
      </c>
      <c r="D27" s="30">
        <v>1</v>
      </c>
      <c r="E27" s="8">
        <f>D27*206.95</f>
        <v>206.95</v>
      </c>
    </row>
    <row r="28" spans="1:7" s="14" customFormat="1" x14ac:dyDescent="0.25">
      <c r="A28" s="10" t="s">
        <v>25</v>
      </c>
      <c r="B28" s="11"/>
      <c r="C28" s="12"/>
      <c r="D28" s="12"/>
      <c r="E28" s="13">
        <f>SUM(E23:E27)</f>
        <v>86145.443999999989</v>
      </c>
    </row>
    <row r="30" spans="1:7" ht="30" customHeight="1" x14ac:dyDescent="0.25">
      <c r="A30" s="84" t="s">
        <v>74</v>
      </c>
      <c r="B30" s="84"/>
      <c r="C30" s="84"/>
      <c r="D30" s="84"/>
      <c r="E30" s="84"/>
    </row>
    <row r="31" spans="1:7" ht="30" customHeight="1" x14ac:dyDescent="0.25">
      <c r="A31" s="73" t="s">
        <v>21</v>
      </c>
      <c r="B31" s="73"/>
      <c r="C31" s="73"/>
      <c r="D31" s="73"/>
      <c r="E31" s="73"/>
    </row>
    <row r="32" spans="1:7" x14ac:dyDescent="0.25">
      <c r="A32" s="73" t="s">
        <v>20</v>
      </c>
      <c r="B32" s="73"/>
      <c r="C32" s="73"/>
      <c r="D32" s="73"/>
      <c r="E32" s="73"/>
    </row>
    <row r="33" spans="1:5" ht="30" customHeight="1" x14ac:dyDescent="0.25">
      <c r="A33" s="73" t="s">
        <v>34</v>
      </c>
      <c r="B33" s="73"/>
      <c r="C33" s="73"/>
      <c r="D33" s="73"/>
      <c r="E33" s="73"/>
    </row>
    <row r="34" spans="1:5" x14ac:dyDescent="0.25">
      <c r="A34" s="73" t="s">
        <v>18</v>
      </c>
      <c r="B34" s="73"/>
      <c r="C34" s="73"/>
      <c r="D34" s="73"/>
      <c r="E34" s="73"/>
    </row>
    <row r="35" spans="1:5" x14ac:dyDescent="0.25">
      <c r="A35" s="80" t="s">
        <v>5</v>
      </c>
      <c r="B35" s="80"/>
      <c r="C35" s="80"/>
      <c r="D35" s="80"/>
      <c r="E35" s="80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81" t="s">
        <v>33</v>
      </c>
      <c r="B37" s="81"/>
      <c r="C37" s="81"/>
      <c r="D37" s="81"/>
      <c r="E37" s="5"/>
    </row>
    <row r="38" spans="1:5" x14ac:dyDescent="0.25">
      <c r="B38" s="79" t="s">
        <v>19</v>
      </c>
      <c r="C38" s="79"/>
      <c r="D38" s="79"/>
      <c r="E38" s="6" t="s">
        <v>6</v>
      </c>
    </row>
    <row r="39" spans="1:5" x14ac:dyDescent="0.25">
      <c r="A39" s="38"/>
      <c r="B39" s="38"/>
      <c r="C39" s="38"/>
      <c r="D39" s="38"/>
      <c r="E39" s="38"/>
    </row>
    <row r="40" spans="1:5" x14ac:dyDescent="0.25">
      <c r="A40" s="82" t="s">
        <v>36</v>
      </c>
      <c r="B40" s="82"/>
      <c r="C40" s="82"/>
      <c r="D40" s="82"/>
      <c r="E40" s="5"/>
    </row>
    <row r="41" spans="1:5" x14ac:dyDescent="0.25">
      <c r="B41" s="79" t="s">
        <v>19</v>
      </c>
      <c r="C41" s="79"/>
      <c r="D41" s="79"/>
      <c r="E41" s="6" t="s">
        <v>6</v>
      </c>
    </row>
    <row r="45" spans="1:5" x14ac:dyDescent="0.25">
      <c r="A45" s="2" t="s">
        <v>41</v>
      </c>
    </row>
    <row r="46" spans="1:5" x14ac:dyDescent="0.25">
      <c r="A46" s="14" t="s">
        <v>37</v>
      </c>
    </row>
    <row r="47" spans="1:5" x14ac:dyDescent="0.25">
      <c r="A47" s="2" t="s">
        <v>45</v>
      </c>
      <c r="B47" s="17">
        <f>'2кв'!B52</f>
        <v>34122.001999999993</v>
      </c>
    </row>
    <row r="48" spans="1:5" x14ac:dyDescent="0.25">
      <c r="A48" s="19" t="s">
        <v>75</v>
      </c>
      <c r="B48" s="18"/>
    </row>
    <row r="49" spans="1:2" x14ac:dyDescent="0.25">
      <c r="A49" s="2" t="s">
        <v>38</v>
      </c>
      <c r="B49" s="18">
        <v>92104.2</v>
      </c>
    </row>
    <row r="50" spans="1:2" x14ac:dyDescent="0.25">
      <c r="A50" s="2" t="s">
        <v>44</v>
      </c>
      <c r="B50" s="18">
        <f>1050</f>
        <v>1050</v>
      </c>
    </row>
    <row r="51" spans="1:2" ht="27.6" x14ac:dyDescent="0.25">
      <c r="A51" s="37" t="s">
        <v>39</v>
      </c>
      <c r="B51" s="18">
        <f>E28</f>
        <v>86145.443999999989</v>
      </c>
    </row>
    <row r="52" spans="1:2" x14ac:dyDescent="0.25">
      <c r="A52" s="16" t="s">
        <v>43</v>
      </c>
      <c r="B52" s="20">
        <f>B47+B49-B51+B50</f>
        <v>41130.758000000002</v>
      </c>
    </row>
  </sheetData>
  <mergeCells count="29">
    <mergeCell ref="A36:E36"/>
    <mergeCell ref="A37:D37"/>
    <mergeCell ref="B38:D38"/>
    <mergeCell ref="A40:D40"/>
    <mergeCell ref="B41:D41"/>
    <mergeCell ref="A35:E3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4.109375" style="2" customWidth="1"/>
    <col min="6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3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83" t="s">
        <v>76</v>
      </c>
      <c r="B3" s="83"/>
      <c r="C3" s="83"/>
      <c r="D3" s="83"/>
      <c r="E3" s="83"/>
    </row>
    <row r="4" spans="1:5" s="1" customFormat="1" ht="15.6" customHeight="1" x14ac:dyDescent="0.3">
      <c r="A4" s="24" t="s">
        <v>13</v>
      </c>
      <c r="B4" s="23"/>
      <c r="C4" s="23"/>
      <c r="D4" s="72" t="s">
        <v>77</v>
      </c>
      <c r="E4" s="72"/>
    </row>
    <row r="5" spans="1:5" x14ac:dyDescent="0.25">
      <c r="A5" s="43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35</v>
      </c>
      <c r="B9" s="73"/>
      <c r="C9" s="73"/>
      <c r="D9" s="73"/>
      <c r="E9" s="73"/>
    </row>
    <row r="10" spans="1:5" ht="27" customHeight="1" x14ac:dyDescent="0.25">
      <c r="A10" s="76" t="s">
        <v>14</v>
      </c>
      <c r="B10" s="77"/>
      <c r="C10" s="77"/>
      <c r="D10" s="77"/>
      <c r="E10" s="77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3" t="s">
        <v>22</v>
      </c>
      <c r="B13" s="73"/>
      <c r="C13" s="73"/>
      <c r="D13" s="73"/>
      <c r="E13" s="73"/>
    </row>
    <row r="14" spans="1:5" ht="11.25" customHeight="1" x14ac:dyDescent="0.25">
      <c r="A14" s="75" t="s">
        <v>2</v>
      </c>
      <c r="B14" s="78"/>
      <c r="C14" s="78"/>
      <c r="D14" s="78"/>
      <c r="E14" s="78"/>
    </row>
    <row r="15" spans="1:5" ht="11.25" customHeight="1" x14ac:dyDescent="0.25">
      <c r="A15" s="42"/>
      <c r="B15" s="43"/>
      <c r="C15" s="43"/>
      <c r="D15" s="43"/>
      <c r="E15" s="43"/>
    </row>
    <row r="16" spans="1:5" x14ac:dyDescent="0.25">
      <c r="A16" s="73" t="s">
        <v>23</v>
      </c>
      <c r="B16" s="73"/>
      <c r="C16" s="73"/>
      <c r="D16" s="73"/>
      <c r="E16" s="73"/>
    </row>
    <row r="17" spans="1:7" ht="10.5" customHeight="1" x14ac:dyDescent="0.25">
      <c r="A17" s="75" t="s">
        <v>16</v>
      </c>
      <c r="B17" s="78"/>
      <c r="C17" s="78"/>
      <c r="D17" s="78"/>
      <c r="E17" s="78"/>
    </row>
    <row r="18" spans="1:7" ht="30.75" customHeight="1" x14ac:dyDescent="0.25">
      <c r="A18" s="73" t="s">
        <v>17</v>
      </c>
      <c r="B18" s="73"/>
      <c r="C18" s="73"/>
      <c r="D18" s="73"/>
      <c r="E18" s="73"/>
    </row>
    <row r="19" spans="1:7" ht="63.75" customHeight="1" x14ac:dyDescent="0.25">
      <c r="A19" s="73" t="s">
        <v>40</v>
      </c>
      <c r="B19" s="73"/>
      <c r="C19" s="73"/>
      <c r="D19" s="73"/>
      <c r="E19" s="73"/>
    </row>
    <row r="20" spans="1:7" ht="33.75" customHeight="1" x14ac:dyDescent="0.25">
      <c r="A20" s="74" t="s">
        <v>28</v>
      </c>
      <c r="B20" s="74"/>
      <c r="C20" s="74"/>
      <c r="D20" s="74"/>
      <c r="E20" s="74"/>
    </row>
    <row r="21" spans="1:7" x14ac:dyDescent="0.25">
      <c r="A21" s="74"/>
      <c r="B21" s="74"/>
      <c r="C21" s="74"/>
      <c r="D21" s="74"/>
      <c r="E21" s="74"/>
      <c r="F21" s="2">
        <v>1642.2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42</v>
      </c>
      <c r="C23" s="3" t="s">
        <v>4</v>
      </c>
      <c r="D23" s="3">
        <v>13.26</v>
      </c>
      <c r="E23" s="21">
        <f>D23*F21*G21</f>
        <v>65326.716</v>
      </c>
    </row>
    <row r="24" spans="1:7" ht="69" x14ac:dyDescent="0.25">
      <c r="A24" s="7" t="s">
        <v>63</v>
      </c>
      <c r="B24" s="9" t="s">
        <v>82</v>
      </c>
      <c r="C24" s="3" t="s">
        <v>4</v>
      </c>
      <c r="D24" s="3"/>
      <c r="E24" s="8">
        <f>1233.18*3</f>
        <v>3699.54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3.43</v>
      </c>
      <c r="E25" s="8">
        <f>D25*F21*G21</f>
        <v>16898.238000000001</v>
      </c>
    </row>
    <row r="26" spans="1:7" x14ac:dyDescent="0.25">
      <c r="A26" s="7" t="s">
        <v>30</v>
      </c>
      <c r="B26" s="9" t="s">
        <v>82</v>
      </c>
      <c r="C26" s="3" t="s">
        <v>32</v>
      </c>
      <c r="D26" s="3"/>
      <c r="E26" s="8">
        <f>2288.84-39.3</f>
        <v>2249.54</v>
      </c>
    </row>
    <row r="27" spans="1:7" x14ac:dyDescent="0.25">
      <c r="A27" s="15" t="s">
        <v>78</v>
      </c>
      <c r="B27" s="25" t="s">
        <v>80</v>
      </c>
      <c r="C27" s="3" t="s">
        <v>29</v>
      </c>
      <c r="D27" s="44">
        <v>14</v>
      </c>
      <c r="E27" s="8">
        <f>D27*206.95</f>
        <v>2897.2999999999997</v>
      </c>
    </row>
    <row r="28" spans="1:7" x14ac:dyDescent="0.25">
      <c r="A28" s="15" t="s">
        <v>79</v>
      </c>
      <c r="B28" s="25" t="s">
        <v>81</v>
      </c>
      <c r="C28" s="3" t="s">
        <v>29</v>
      </c>
      <c r="D28" s="31">
        <v>16</v>
      </c>
      <c r="E28" s="8">
        <f>D28*206.95</f>
        <v>3311.2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94382.533999999985</v>
      </c>
    </row>
    <row r="31" spans="1:7" ht="30" customHeight="1" x14ac:dyDescent="0.25">
      <c r="A31" s="85" t="s">
        <v>105</v>
      </c>
      <c r="B31" s="85"/>
      <c r="C31" s="85"/>
      <c r="D31" s="85"/>
      <c r="E31" s="85"/>
    </row>
    <row r="32" spans="1:7" ht="30" customHeight="1" x14ac:dyDescent="0.25">
      <c r="A32" s="73" t="s">
        <v>21</v>
      </c>
      <c r="B32" s="73"/>
      <c r="C32" s="73"/>
      <c r="D32" s="73"/>
      <c r="E32" s="73"/>
    </row>
    <row r="33" spans="1:5" x14ac:dyDescent="0.25">
      <c r="A33" s="73" t="s">
        <v>20</v>
      </c>
      <c r="B33" s="73"/>
      <c r="C33" s="73"/>
      <c r="D33" s="73"/>
      <c r="E33" s="73"/>
    </row>
    <row r="34" spans="1:5" ht="30" customHeight="1" x14ac:dyDescent="0.25">
      <c r="A34" s="73" t="s">
        <v>34</v>
      </c>
      <c r="B34" s="73"/>
      <c r="C34" s="73"/>
      <c r="D34" s="73"/>
      <c r="E34" s="73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80" t="s">
        <v>5</v>
      </c>
      <c r="B36" s="80"/>
      <c r="C36" s="80"/>
      <c r="D36" s="80"/>
      <c r="E36" s="80"/>
    </row>
    <row r="37" spans="1:5" x14ac:dyDescent="0.25">
      <c r="A37" s="73" t="s">
        <v>18</v>
      </c>
      <c r="B37" s="73"/>
      <c r="C37" s="73"/>
      <c r="D37" s="73"/>
      <c r="E37" s="73"/>
    </row>
    <row r="38" spans="1:5" x14ac:dyDescent="0.25">
      <c r="A38" s="81" t="s">
        <v>33</v>
      </c>
      <c r="B38" s="81"/>
      <c r="C38" s="81"/>
      <c r="D38" s="81"/>
      <c r="E38" s="5"/>
    </row>
    <row r="39" spans="1:5" x14ac:dyDescent="0.25">
      <c r="B39" s="79" t="s">
        <v>19</v>
      </c>
      <c r="C39" s="79"/>
      <c r="D39" s="79"/>
      <c r="E39" s="6" t="s">
        <v>6</v>
      </c>
    </row>
    <row r="40" spans="1:5" x14ac:dyDescent="0.25">
      <c r="A40" s="42"/>
      <c r="B40" s="42"/>
      <c r="C40" s="42"/>
      <c r="D40" s="42"/>
      <c r="E40" s="42"/>
    </row>
    <row r="41" spans="1:5" x14ac:dyDescent="0.25">
      <c r="A41" s="82" t="s">
        <v>36</v>
      </c>
      <c r="B41" s="82"/>
      <c r="C41" s="82"/>
      <c r="D41" s="82"/>
      <c r="E41" s="5"/>
    </row>
    <row r="42" spans="1:5" x14ac:dyDescent="0.25">
      <c r="B42" s="79" t="s">
        <v>19</v>
      </c>
      <c r="C42" s="79"/>
      <c r="D42" s="79"/>
      <c r="E42" s="6" t="s">
        <v>6</v>
      </c>
    </row>
    <row r="46" spans="1:5" x14ac:dyDescent="0.25">
      <c r="A46" s="2" t="s">
        <v>41</v>
      </c>
    </row>
    <row r="47" spans="1:5" x14ac:dyDescent="0.25">
      <c r="A47" s="14" t="s">
        <v>37</v>
      </c>
    </row>
    <row r="48" spans="1:5" x14ac:dyDescent="0.25">
      <c r="A48" s="2" t="s">
        <v>45</v>
      </c>
      <c r="B48" s="17">
        <f>'3кв'!B52</f>
        <v>41130.758000000002</v>
      </c>
    </row>
    <row r="49" spans="1:2" x14ac:dyDescent="0.25">
      <c r="A49" s="19" t="s">
        <v>75</v>
      </c>
      <c r="B49" s="18"/>
    </row>
    <row r="50" spans="1:2" x14ac:dyDescent="0.25">
      <c r="A50" s="2" t="s">
        <v>38</v>
      </c>
      <c r="B50" s="18">
        <v>103965.68</v>
      </c>
    </row>
    <row r="51" spans="1:2" x14ac:dyDescent="0.25">
      <c r="A51" s="2" t="s">
        <v>44</v>
      </c>
      <c r="B51" s="18">
        <f>1050</f>
        <v>1050</v>
      </c>
    </row>
    <row r="52" spans="1:2" ht="27.6" x14ac:dyDescent="0.25">
      <c r="A52" s="41" t="s">
        <v>39</v>
      </c>
      <c r="B52" s="18">
        <f>E29</f>
        <v>94382.533999999985</v>
      </c>
    </row>
    <row r="53" spans="1:2" x14ac:dyDescent="0.25">
      <c r="A53" s="16" t="s">
        <v>43</v>
      </c>
      <c r="B53" s="20">
        <f>B48+B50-B52+B51</f>
        <v>51763.90400000001</v>
      </c>
    </row>
  </sheetData>
  <mergeCells count="30">
    <mergeCell ref="A1:E1"/>
    <mergeCell ref="A2:E2"/>
    <mergeCell ref="A3:E3"/>
    <mergeCell ref="A6:E6"/>
    <mergeCell ref="A7:E7"/>
    <mergeCell ref="A35:E35"/>
    <mergeCell ref="A36:E36"/>
    <mergeCell ref="A16:E16"/>
    <mergeCell ref="A17:E17"/>
    <mergeCell ref="A18:E18"/>
    <mergeCell ref="A19:E19"/>
    <mergeCell ref="A20:E20"/>
    <mergeCell ref="A21:E21"/>
    <mergeCell ref="D4:E4"/>
    <mergeCell ref="A31:E31"/>
    <mergeCell ref="A32:E32"/>
    <mergeCell ref="A33:E33"/>
    <mergeCell ref="A34:E34"/>
    <mergeCell ref="A9:E9"/>
    <mergeCell ref="A10:E10"/>
    <mergeCell ref="A11:E11"/>
    <mergeCell ref="A12:E12"/>
    <mergeCell ref="A13:E13"/>
    <mergeCell ref="A14:E14"/>
    <mergeCell ref="A8:E8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2" zoomScaleNormal="100" zoomScaleSheetLayoutView="100" workbookViewId="0">
      <selection activeCell="C15" sqref="C1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6" t="s">
        <v>83</v>
      </c>
      <c r="B1" s="86"/>
      <c r="C1" s="86"/>
      <c r="D1" s="45"/>
    </row>
    <row r="2" spans="1:5" ht="15.6" x14ac:dyDescent="0.3">
      <c r="A2" s="87" t="s">
        <v>84</v>
      </c>
      <c r="B2" s="87"/>
      <c r="C2" s="87"/>
      <c r="D2" s="46"/>
    </row>
    <row r="3" spans="1:5" ht="15.6" x14ac:dyDescent="0.3">
      <c r="A3" s="87" t="s">
        <v>85</v>
      </c>
      <c r="B3" s="87"/>
      <c r="C3" s="87"/>
      <c r="D3" s="46"/>
    </row>
    <row r="4" spans="1:5" ht="15.6" x14ac:dyDescent="0.3">
      <c r="A4" s="86" t="s">
        <v>101</v>
      </c>
      <c r="B4" s="86"/>
      <c r="C4" s="86"/>
      <c r="D4" s="45"/>
    </row>
    <row r="5" spans="1:5" ht="15.6" x14ac:dyDescent="0.3">
      <c r="A5" s="88"/>
      <c r="B5" s="88"/>
      <c r="C5" s="88"/>
      <c r="D5" s="1"/>
    </row>
    <row r="6" spans="1:5" ht="15.6" x14ac:dyDescent="0.3">
      <c r="A6" s="46"/>
      <c r="B6" s="47" t="s">
        <v>86</v>
      </c>
      <c r="C6" s="48">
        <f>'1кв'!B51</f>
        <v>43146.47</v>
      </c>
      <c r="D6" s="49"/>
    </row>
    <row r="7" spans="1:5" ht="15.6" x14ac:dyDescent="0.3">
      <c r="A7" s="46"/>
      <c r="B7" s="47" t="s">
        <v>102</v>
      </c>
      <c r="C7" s="48"/>
      <c r="D7" s="49"/>
    </row>
    <row r="8" spans="1:5" ht="15.6" x14ac:dyDescent="0.3">
      <c r="A8" s="50" t="s">
        <v>87</v>
      </c>
      <c r="B8" s="51" t="s">
        <v>88</v>
      </c>
      <c r="C8" s="52">
        <f>'1кв'!B53+'2кв'!B49+'3кв'!B49+'4кв'!B50</f>
        <v>378845.8</v>
      </c>
      <c r="D8" s="53"/>
    </row>
    <row r="9" spans="1:5" ht="31.2" x14ac:dyDescent="0.3">
      <c r="A9" s="50"/>
      <c r="B9" s="22" t="s">
        <v>103</v>
      </c>
      <c r="C9" s="52">
        <f>'1кв'!B54+'2кв'!B50+'3кв'!B50+'4кв'!B51</f>
        <v>4200</v>
      </c>
      <c r="D9" s="53"/>
    </row>
    <row r="10" spans="1:5" ht="15.6" x14ac:dyDescent="0.3">
      <c r="A10" s="23"/>
      <c r="B10" s="51" t="s">
        <v>89</v>
      </c>
      <c r="C10" s="54">
        <f>SUM(C8:C9)</f>
        <v>383045.8</v>
      </c>
      <c r="D10" s="49"/>
    </row>
    <row r="11" spans="1:5" ht="15.6" x14ac:dyDescent="0.3">
      <c r="A11" s="1"/>
      <c r="B11" s="89"/>
      <c r="C11" s="89"/>
      <c r="D11" s="55"/>
    </row>
    <row r="12" spans="1:5" ht="15.6" x14ac:dyDescent="0.3">
      <c r="A12" s="56" t="s">
        <v>90</v>
      </c>
      <c r="B12" s="22" t="s">
        <v>47</v>
      </c>
      <c r="C12" s="57">
        <f>'1кв'!E23+'2кв'!E23+'3кв'!E23+'4кв'!E23</f>
        <v>253719.90000000002</v>
      </c>
      <c r="D12" s="55"/>
    </row>
    <row r="13" spans="1:5" ht="31.2" x14ac:dyDescent="0.3">
      <c r="A13" s="1"/>
      <c r="B13" s="58" t="s">
        <v>91</v>
      </c>
      <c r="C13" s="57">
        <f>'1кв'!E24+'2кв'!E24+'3кв'!E24+'4кв'!E24</f>
        <v>11358.54</v>
      </c>
      <c r="D13" s="55"/>
      <c r="E13" s="59"/>
    </row>
    <row r="14" spans="1:5" ht="15.6" x14ac:dyDescent="0.3">
      <c r="B14" s="58" t="s">
        <v>46</v>
      </c>
      <c r="C14" s="57">
        <f>'1кв'!E25+'2кв'!E25+'3кв'!E25+'4кв'!E25</f>
        <v>66312.036000000007</v>
      </c>
      <c r="D14" s="55"/>
    </row>
    <row r="15" spans="1:5" ht="15.6" x14ac:dyDescent="0.3">
      <c r="A15" s="56"/>
      <c r="B15" s="60" t="s">
        <v>30</v>
      </c>
      <c r="C15" s="57">
        <f>'1кв'!E26+'2кв'!E26+'3кв'!E26+'4кв'!E26</f>
        <v>3420</v>
      </c>
      <c r="D15" s="55"/>
    </row>
    <row r="16" spans="1:5" ht="15.6" x14ac:dyDescent="0.3">
      <c r="A16" s="56"/>
      <c r="B16" s="61" t="s">
        <v>104</v>
      </c>
      <c r="C16" s="62">
        <f>25.5*197.1+31*206.95</f>
        <v>11441.5</v>
      </c>
      <c r="D16" s="55"/>
    </row>
    <row r="17" spans="1:5" ht="15.6" x14ac:dyDescent="0.3">
      <c r="A17" s="56"/>
      <c r="B17" s="63" t="s">
        <v>92</v>
      </c>
      <c r="C17" s="62">
        <f>SUM(C18:C19)</f>
        <v>28176.39</v>
      </c>
      <c r="D17" s="55"/>
    </row>
    <row r="18" spans="1:5" ht="15.6" x14ac:dyDescent="0.3">
      <c r="A18" s="56"/>
      <c r="B18" s="15" t="s">
        <v>53</v>
      </c>
      <c r="C18" s="8">
        <v>22513.15</v>
      </c>
      <c r="D18" s="55"/>
    </row>
    <row r="19" spans="1:5" ht="15.6" x14ac:dyDescent="0.3">
      <c r="A19" s="56"/>
      <c r="B19" s="15" t="s">
        <v>54</v>
      </c>
      <c r="C19" s="8">
        <v>5663.24</v>
      </c>
      <c r="D19" s="55"/>
    </row>
    <row r="20" spans="1:5" ht="15.6" x14ac:dyDescent="0.3">
      <c r="A20" s="56"/>
      <c r="B20" s="63"/>
      <c r="C20" s="62"/>
      <c r="D20" s="55"/>
    </row>
    <row r="21" spans="1:5" ht="15.6" x14ac:dyDescent="0.3">
      <c r="A21" s="56"/>
      <c r="B21" s="64"/>
      <c r="C21" s="62"/>
      <c r="D21" s="55"/>
    </row>
    <row r="22" spans="1:5" ht="15.6" x14ac:dyDescent="0.3">
      <c r="A22" s="1"/>
      <c r="B22" s="65" t="s">
        <v>93</v>
      </c>
      <c r="C22" s="66">
        <f>SUM(C12:C17)</f>
        <v>374428.36600000004</v>
      </c>
      <c r="D22" s="55"/>
      <c r="E22" s="59"/>
    </row>
    <row r="23" spans="1:5" ht="15.6" x14ac:dyDescent="0.3">
      <c r="A23" s="1"/>
      <c r="B23" s="67" t="s">
        <v>94</v>
      </c>
      <c r="C23" s="66">
        <f>C6+C10-C22</f>
        <v>51763.90399999998</v>
      </c>
      <c r="D23" s="55"/>
    </row>
    <row r="24" spans="1:5" ht="15.6" x14ac:dyDescent="0.3">
      <c r="A24" s="1"/>
      <c r="B24" s="50"/>
      <c r="C24" s="50"/>
      <c r="D24" s="55"/>
    </row>
    <row r="25" spans="1:5" ht="15.6" x14ac:dyDescent="0.3">
      <c r="A25" s="1"/>
      <c r="B25" s="50"/>
      <c r="C25" s="50"/>
      <c r="D25" s="55"/>
    </row>
    <row r="26" spans="1:5" ht="15.6" x14ac:dyDescent="0.3">
      <c r="A26" s="1"/>
      <c r="B26" s="50"/>
      <c r="C26" s="50"/>
      <c r="D26" s="55"/>
    </row>
    <row r="27" spans="1:5" ht="15.6" x14ac:dyDescent="0.3">
      <c r="A27" s="50" t="s">
        <v>95</v>
      </c>
      <c r="C27" s="50"/>
      <c r="D27" s="55"/>
    </row>
    <row r="28" spans="1:5" ht="15.6" x14ac:dyDescent="0.3">
      <c r="A28" s="1"/>
      <c r="B28" s="50"/>
      <c r="C28" s="50"/>
      <c r="D28" s="55"/>
    </row>
    <row r="29" spans="1:5" ht="15.6" x14ac:dyDescent="0.3">
      <c r="A29" s="1"/>
      <c r="B29" s="50"/>
      <c r="C29" s="50"/>
      <c r="D29" s="55"/>
    </row>
    <row r="30" spans="1:5" ht="15.6" x14ac:dyDescent="0.3">
      <c r="A30" s="1" t="s">
        <v>96</v>
      </c>
      <c r="B30" s="50" t="s">
        <v>97</v>
      </c>
      <c r="C30" s="50"/>
      <c r="D30" s="55"/>
    </row>
    <row r="31" spans="1:5" ht="15.6" x14ac:dyDescent="0.3">
      <c r="A31" s="1"/>
      <c r="B31" s="50" t="s">
        <v>98</v>
      </c>
      <c r="C31" s="50"/>
      <c r="D31" s="55"/>
    </row>
    <row r="32" spans="1:5" ht="15.6" x14ac:dyDescent="0.3">
      <c r="A32" s="1"/>
      <c r="B32" s="50" t="s">
        <v>99</v>
      </c>
      <c r="C32" s="50"/>
      <c r="D32" s="55"/>
    </row>
    <row r="33" spans="1:4" ht="15.6" x14ac:dyDescent="0.3">
      <c r="A33" s="1"/>
      <c r="B33" s="50"/>
      <c r="C33" s="50"/>
      <c r="D33" s="55"/>
    </row>
    <row r="34" spans="1:4" ht="15.6" x14ac:dyDescent="0.3">
      <c r="A34" s="1"/>
      <c r="B34" s="50"/>
      <c r="C34" s="50"/>
      <c r="D34" s="55"/>
    </row>
    <row r="35" spans="1:4" ht="15.6" x14ac:dyDescent="0.3">
      <c r="A35" s="1"/>
      <c r="B35" s="50" t="s">
        <v>100</v>
      </c>
      <c r="C35" s="50"/>
      <c r="D35" s="55"/>
    </row>
    <row r="36" spans="1:4" ht="15.6" x14ac:dyDescent="0.3">
      <c r="A36" s="1"/>
      <c r="B36" s="50"/>
      <c r="C36" s="50"/>
      <c r="D36" s="55"/>
    </row>
    <row r="37" spans="1:4" ht="15.6" x14ac:dyDescent="0.3">
      <c r="A37" s="1"/>
      <c r="B37" s="50"/>
      <c r="C37" s="50"/>
      <c r="D37" s="55"/>
    </row>
    <row r="38" spans="1:4" ht="15.6" x14ac:dyDescent="0.3">
      <c r="A38" s="1"/>
      <c r="B38" s="50"/>
      <c r="C38" s="50"/>
      <c r="D38" s="55"/>
    </row>
    <row r="39" spans="1:4" ht="15.6" x14ac:dyDescent="0.3">
      <c r="A39" s="1"/>
      <c r="B39" s="50"/>
      <c r="C39" s="50"/>
      <c r="D39" s="5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2021-03-03T06:33:44Z</dcterms:modified>
</cp:coreProperties>
</file>