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'1кв'!$A$1:$E$56</definedName>
    <definedName name="_xlnm.Print_Area" localSheetId="1">'2кв'!$A$1:$E$51</definedName>
    <definedName name="_xlnm.Print_Area" localSheetId="2">'3кв'!$A$1:$E$53</definedName>
    <definedName name="_xlnm.Print_Area" localSheetId="3">'4кв'!$A$1:$E$55</definedName>
    <definedName name="_xlnm.Print_Area" localSheetId="4">отчет!$A$1:$C$45</definedName>
  </definedNames>
  <calcPr calcId="145621"/>
</workbook>
</file>

<file path=xl/calcChain.xml><?xml version="1.0" encoding="utf-8"?>
<calcChain xmlns="http://schemas.openxmlformats.org/spreadsheetml/2006/main">
  <c r="E28" i="16" l="1"/>
  <c r="C23" i="17"/>
  <c r="C24" i="17"/>
  <c r="C18" i="17"/>
  <c r="B55" i="13"/>
  <c r="B50" i="14"/>
  <c r="B52" i="15"/>
  <c r="E31" i="15"/>
  <c r="E33" i="16"/>
  <c r="E29" i="14"/>
  <c r="E34" i="13"/>
  <c r="C26" i="17"/>
  <c r="C25" i="17" l="1"/>
  <c r="C21" i="17"/>
  <c r="C22" i="17"/>
  <c r="C20" i="17"/>
  <c r="C19" i="17"/>
  <c r="C17" i="17"/>
  <c r="C16" i="17"/>
  <c r="C12" i="17"/>
  <c r="C13" i="17"/>
  <c r="C11" i="17"/>
  <c r="C6" i="17"/>
  <c r="C14" i="17"/>
  <c r="E30" i="16"/>
  <c r="E31" i="16"/>
  <c r="E29" i="16"/>
  <c r="B52" i="16"/>
  <c r="B51" i="16"/>
  <c r="E23" i="16"/>
  <c r="E22" i="16"/>
  <c r="E21" i="16"/>
  <c r="B53" i="16" s="1"/>
  <c r="C30" i="17" l="1"/>
  <c r="C31" i="17" s="1"/>
  <c r="B50" i="15"/>
  <c r="B49" i="15"/>
  <c r="E23" i="15"/>
  <c r="E22" i="15"/>
  <c r="E21" i="15"/>
  <c r="B51" i="15" s="1"/>
  <c r="B48" i="14" l="1"/>
  <c r="E22" i="14"/>
  <c r="B47" i="14"/>
  <c r="E23" i="14"/>
  <c r="D21" i="14"/>
  <c r="E21" i="14" s="1"/>
  <c r="B49" i="14" l="1"/>
  <c r="B53" i="13"/>
  <c r="E30" i="13"/>
  <c r="E31" i="13"/>
  <c r="E32" i="13"/>
  <c r="E33" i="13"/>
  <c r="E29" i="13"/>
  <c r="D21" i="13" l="1"/>
  <c r="B52" i="13" l="1"/>
  <c r="E23" i="13"/>
  <c r="E21" i="13"/>
  <c r="B54" i="13" l="1"/>
  <c r="B44" i="14" s="1"/>
  <c r="B46" i="15" s="1"/>
  <c r="B48" i="16" s="1"/>
  <c r="B54" i="16" s="1"/>
</calcChain>
</file>

<file path=xl/sharedStrings.xml><?xml version="1.0" encoding="utf-8"?>
<sst xmlns="http://schemas.openxmlformats.org/spreadsheetml/2006/main" count="350" uniqueCount="128">
  <si>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</si>
  <si>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</si>
  <si>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</si>
  <si>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</si>
  <si>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</si>
  <si>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</si>
  <si>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</si>
  <si>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</si>
  <si>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</si>
  <si>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</si>
  <si>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</si>
  <si>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</si>
  <si>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</si>
  <si>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</si>
  <si>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</si>
  <si>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</si>
  <si>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</si>
  <si>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</si>
  <si>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</si>
  <si>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</si>
  <si>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</si>
  <si>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</si>
  <si>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Итого:</t>
  </si>
  <si>
    <t>г. Россошь, ул. Лизы Чайкиной, д. 1а/5</t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</si>
  <si>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</si>
  <si>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</si>
  <si>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февраль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</si>
  <si>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</si>
  <si>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</si>
  <si>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</si>
  <si>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0"/>
        <color theme="1"/>
        <rFont val="Times New Roman"/>
        <family val="1"/>
        <charset val="204"/>
      </rPr>
      <t>Волкового Андрея Алексеевича</t>
    </r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</si>
  <si>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 59,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№55 от 23.10.2015 г.</t>
    </r>
  </si>
  <si>
    <r>
      <t xml:space="preserve">с одной стороны, и </t>
    </r>
    <r>
      <rPr>
        <b/>
        <u/>
        <sz val="10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</si>
  <si>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0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</si>
  <si>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0"/>
        <color theme="1"/>
        <rFont val="Times New Roman"/>
        <family val="1"/>
        <charset val="204"/>
      </rPr>
      <t xml:space="preserve">устава </t>
    </r>
    <r>
      <rPr>
        <sz val="10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</si>
  <si>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"/>
        <color theme="1"/>
        <rFont val="Times New Roman"/>
        <family val="1"/>
        <charset val="204"/>
      </rPr>
      <t>№61  от   01.11.2015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</si>
  <si>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"/>
        <color theme="1"/>
        <rFont val="Times New Roman"/>
        <family val="1"/>
        <charset val="204"/>
      </rPr>
      <t xml:space="preserve"> №1а/5</t>
    </r>
    <r>
      <rPr>
        <sz val="10"/>
        <color theme="1"/>
        <rFont val="Times New Roman"/>
        <family val="1"/>
        <charset val="204"/>
      </rPr>
      <t>, расположенном по адресу:</t>
    </r>
    <r>
      <rPr>
        <u/>
        <sz val="10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</si>
  <si>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Исполнитель - </t>
    </r>
    <r>
      <rPr>
        <b/>
        <sz val="10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</si>
  <si>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 Волкового А.А.</t>
    </r>
  </si>
  <si>
    <t>ОДН по ХВС</t>
  </si>
  <si>
    <t>1 квартал</t>
  </si>
  <si>
    <t>руб.</t>
  </si>
  <si>
    <t>ОДН по электроэнергии</t>
  </si>
  <si>
    <t>январь</t>
  </si>
  <si>
    <t>Работы по содержанию и тек. ремонту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</si>
  <si>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</si>
  <si>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</si>
  <si>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</si>
  <si>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>ОДН по водоотведению</t>
  </si>
  <si>
    <t>интернет Ростелеком</t>
  </si>
  <si>
    <t>март</t>
  </si>
  <si>
    <t>ч/ч</t>
  </si>
  <si>
    <t xml:space="preserve">Услуги по содержанию многоквартирного дома </t>
  </si>
  <si>
    <t>за 1 квартал 2020 год</t>
  </si>
  <si>
    <t>"31" 03 2020г.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</si>
  <si>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</si>
  <si>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</si>
  <si>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замка и замена ручки на двери входа в подвал</t>
  </si>
  <si>
    <t>ремонт поручней</t>
  </si>
  <si>
    <t>Ремонт батареи кв.48</t>
  </si>
  <si>
    <t>Установка бетонного люка на колодец</t>
  </si>
  <si>
    <t>Перекрытие стояков отопления кв.60</t>
  </si>
  <si>
    <t>Поверка ОПУ ХВС</t>
  </si>
  <si>
    <t>1квартал</t>
  </si>
  <si>
    <r>
      <t xml:space="preserve">           2. Всего за период с</t>
    </r>
    <r>
      <rPr>
        <u/>
        <sz val="10"/>
        <color theme="1"/>
        <rFont val="Times New Roman"/>
        <family val="1"/>
        <charset val="204"/>
      </rPr>
      <t xml:space="preserve"> "01" 01 2020 г</t>
    </r>
    <r>
      <rPr>
        <sz val="10"/>
        <color theme="1"/>
        <rFont val="Times New Roman"/>
        <family val="1"/>
        <charset val="204"/>
      </rPr>
      <t>. по "</t>
    </r>
    <r>
      <rPr>
        <u/>
        <sz val="10"/>
        <color theme="1"/>
        <rFont val="Times New Roman"/>
        <family val="1"/>
        <charset val="204"/>
      </rPr>
      <t>31" 03 2020г.</t>
    </r>
    <r>
      <rPr>
        <sz val="10"/>
        <color theme="1"/>
        <rFont val="Times New Roman"/>
        <family val="1"/>
        <charset val="204"/>
      </rPr>
      <t xml:space="preserve"> выполнено работ (оказано услуг) на общую сумму сто восемьдесят семь тысяч восемьдесят девять рублей 37 копеек</t>
    </r>
  </si>
  <si>
    <t>Интернет квант-телеком</t>
  </si>
  <si>
    <t>Предъявлено населению 195193,61</t>
  </si>
  <si>
    <t>за 2 квартал 2020 год</t>
  </si>
  <si>
    <t>"30" 06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</si>
  <si>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</si>
  <si>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</si>
  <si>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Предъявлено населению 195117,9</t>
  </si>
  <si>
    <t>ХВС полив</t>
  </si>
  <si>
    <t xml:space="preserve">           2. Всего за период с "01" 04 2020 г. по "30" 06 2020 г. выполнено работ (оказано услуг) на общую сумму сто восемьдесятвосемь тысяч шестьсот сорок четыре рубля 03 копейки</t>
  </si>
  <si>
    <t>за 3 квартал 2020 год</t>
  </si>
  <si>
    <t>"30" 09  2020 г.</t>
  </si>
  <si>
    <t xml:space="preserve">именуемый в дальнейшем "Заказчик", в лице </t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</si>
  <si>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     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</t>
    </r>
  </si>
  <si>
    <t>3 квартал</t>
  </si>
  <si>
    <t>Замена участка магистрали отопления (смета)</t>
  </si>
  <si>
    <t>июль</t>
  </si>
  <si>
    <t>окраска МАФ дет.площ.(смета)</t>
  </si>
  <si>
    <t>сентябрь</t>
  </si>
  <si>
    <t xml:space="preserve">           2. Всего за период с "01" 07 2020 г. по "30" 09 2020 г. выполнено работ (оказано услуг) на общую сумму двести двадцать три тысячи семьсот восемьдесят шесть рублей 13 копеек</t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</si>
  <si>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</si>
  <si>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t>Предъявлено населению 204691,46</t>
  </si>
  <si>
    <t>за 4 квартал 2020 года</t>
  </si>
  <si>
    <t>"31" 12 2020 г.</t>
  </si>
  <si>
    <t>4 квартал</t>
  </si>
  <si>
    <t>Услуги по дератизации и дезинфекции</t>
  </si>
  <si>
    <t xml:space="preserve">По заявке собственников </t>
  </si>
  <si>
    <t>замена крана отопления (кв.13)</t>
  </si>
  <si>
    <t>Замена крана на бойлере</t>
  </si>
  <si>
    <t>Замена кранов на стояке отопления в подвале</t>
  </si>
  <si>
    <t>октябрь</t>
  </si>
  <si>
    <t>ноябрь</t>
  </si>
  <si>
    <t>декабрь</t>
  </si>
  <si>
    <t>ч/час</t>
  </si>
  <si>
    <t>Предъявлено населению 202748,5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</si>
  <si>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</si>
  <si>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</si>
  <si>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</si>
  <si>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</si>
  <si>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</si>
  <si>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</si>
  <si>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Ростелеком </t>
  </si>
  <si>
    <t>Оплачено за размещение оборудования Квант-Телеком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</si>
  <si>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</si>
  <si>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</si>
  <si>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</si>
  <si>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</si>
  <si>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</si>
  <si>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</si>
  <si>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</si>
  <si>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</si>
  <si>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</si>
  <si>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</si>
  <si>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ул.Лизы Чайкиной, д.1а/5</t>
  </si>
  <si>
    <t>Начислено всего 797751,47</t>
  </si>
  <si>
    <t>Непредвиденные работы 30,5 ч/ч</t>
  </si>
  <si>
    <t xml:space="preserve">           2. Всего за период с "01" 10 2020 г. по "31" 12 2020 г. выполнено работ (оказано услуг) на общую сумму двести тысяч двести двадцать пять рублей 75 копеек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</si>
  <si>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</si>
  <si>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</si>
  <si>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</si>
  <si>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холодная вода на СОИ  -16673,56</t>
  </si>
  <si>
    <t>электроэнергия на СОИ  -43913,73</t>
  </si>
  <si>
    <t>водоотведение на СОИ -23769,6</t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</si>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</sst>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43" fontId="2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7" fillId="0" borderId="0" xfId="0" applyFont="1"/>
    <xf numFmtId="164" fontId="9" fillId="0" borderId="0" xfId="1" applyNumberFormat="1" applyFont="1"/>
    <xf numFmtId="0" fontId="7" fillId="0" borderId="0" xfId="0" applyFont="1" applyAlignment="1">
      <alignment wrapText="1"/>
    </xf>
    <xf numFmtId="164" fontId="7" fillId="0" borderId="0" xfId="1" applyNumberFormat="1" applyFont="1"/>
    <xf numFmtId="0" fontId="10" fillId="0" borderId="0" xfId="0" applyFont="1"/>
    <xf numFmtId="164" fontId="9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8" fillId="0" borderId="8" xfId="0" applyFont="1" applyFill="1" applyBorder="1" applyAlignment="1">
      <alignment wrapText="1"/>
    </xf>
    <xf numFmtId="0" fontId="15" fillId="0" borderId="0" xfId="0" applyFont="1"/>
    <xf numFmtId="0" fontId="11" fillId="0" borderId="0" xfId="0" applyFont="1"/>
    <xf numFmtId="49" fontId="11" fillId="0" borderId="1" xfId="0" applyNumberFormat="1" applyFont="1" applyBorder="1"/>
    <xf numFmtId="165" fontId="9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11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7" fillId="0" borderId="0" xfId="1" applyNumberFormat="1" applyFont="1" applyBorder="1"/>
    <xf numFmtId="0" fontId="7" fillId="0" borderId="1" xfId="0" applyFont="1" applyBorder="1" applyAlignment="1">
      <alignment wrapText="1"/>
    </xf>
    <xf numFmtId="165" fontId="9" fillId="0" borderId="1" xfId="0" applyNumberFormat="1" applyFont="1" applyBorder="1" applyAlignment="1">
      <alignment horizontal="center"/>
    </xf>
    <xf numFmtId="4" fontId="11" fillId="0" borderId="0" xfId="0" applyNumberFormat="1" applyFont="1"/>
    <xf numFmtId="2" fontId="7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11" fillId="0" borderId="6" xfId="0" applyNumberFormat="1" applyFont="1" applyBorder="1" applyAlignment="1">
      <alignment vertical="center" wrapText="1"/>
    </xf>
    <xf numFmtId="2" fontId="7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1" fillId="0" borderId="0" xfId="0" applyFont="1" applyAlignment="1"/>
    <xf numFmtId="0" fontId="8" fillId="0" borderId="9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11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5" zoomScaleNormal="100" zoomScaleSheetLayoutView="100" workbookViewId="0">
      <selection activeCell="E29" sqref="E29"/>
    </sheetView>
  </sheetViews>
  <sheetFormatPr defaultColWidth="9.109375" defaultRowHeight="13.2" x14ac:dyDescent="0.25"/>
  <cols>
    <col min="1" max="1" width="31.5546875" style="3" customWidth="1"/>
    <col min="2" max="2" width="20.33203125" style="3" customWidth="1"/>
    <col min="3" max="4" width="14.33203125" style="3" customWidth="1"/>
    <col min="5" max="5" width="14.109375" style="3" customWidth="1"/>
    <col min="6" max="6" width="11.6640625" style="3" bestFit="1" customWidth="1"/>
    <col min="7" max="7" width="9.109375" style="3"/>
    <col min="8" max="8" width="12" style="3" bestFit="1" customWidth="1"/>
    <col min="9" max="16384" width="9.109375" style="3"/>
  </cols>
  <sheetData>
    <row r="1" spans="1:5" x14ac:dyDescent="0.25">
      <c r="A1" s="73" t="s">
        <v>11</v>
      </c>
      <c r="B1" s="73"/>
      <c r="C1" s="73"/>
      <c r="D1" s="73"/>
      <c r="E1" s="73"/>
    </row>
    <row r="2" spans="1:5" ht="32.25" customHeight="1" x14ac:dyDescent="0.25">
      <c r="A2" s="74" t="s">
        <v>12</v>
      </c>
      <c r="B2" s="75"/>
      <c r="C2" s="75"/>
      <c r="D2" s="75"/>
      <c r="E2" s="75"/>
    </row>
    <row r="3" spans="1:5" ht="13.8" x14ac:dyDescent="0.25">
      <c r="A3" s="76" t="s">
        <v>53</v>
      </c>
      <c r="B3" s="76"/>
      <c r="C3" s="76"/>
      <c r="D3" s="76"/>
      <c r="E3" s="76"/>
    </row>
    <row r="4" spans="1:5" x14ac:dyDescent="0.25">
      <c r="A4" s="5" t="s">
        <v>13</v>
      </c>
      <c r="B4" s="4"/>
      <c r="C4" s="4"/>
      <c r="D4" s="77" t="s">
        <v>54</v>
      </c>
      <c r="E4" s="77"/>
    </row>
    <row r="5" spans="1:5" x14ac:dyDescent="0.25">
      <c r="A5" s="26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23</v>
      </c>
      <c r="B7" s="78"/>
      <c r="C7" s="78"/>
      <c r="D7" s="78"/>
      <c r="E7" s="78"/>
    </row>
    <row r="8" spans="1:5" x14ac:dyDescent="0.25">
      <c r="A8" s="71" t="s">
        <v>1</v>
      </c>
      <c r="B8" s="71"/>
      <c r="C8" s="71"/>
      <c r="D8" s="71"/>
      <c r="E8" s="71"/>
    </row>
    <row r="9" spans="1:5" ht="11.25" customHeight="1" x14ac:dyDescent="0.25">
      <c r="A9" s="66" t="s">
        <v>30</v>
      </c>
      <c r="B9" s="66"/>
      <c r="C9" s="66"/>
      <c r="D9" s="66"/>
      <c r="E9" s="66"/>
    </row>
    <row r="10" spans="1:5" ht="25.5" customHeight="1" x14ac:dyDescent="0.25">
      <c r="A10" s="79" t="s">
        <v>14</v>
      </c>
      <c r="B10" s="79"/>
      <c r="C10" s="79"/>
      <c r="D10" s="79"/>
      <c r="E10" s="79"/>
    </row>
    <row r="11" spans="1:5" ht="37.5" customHeight="1" x14ac:dyDescent="0.25">
      <c r="A11" s="66" t="s">
        <v>31</v>
      </c>
      <c r="B11" s="66"/>
      <c r="C11" s="66"/>
      <c r="D11" s="66"/>
      <c r="E11" s="66"/>
    </row>
    <row r="12" spans="1:5" ht="13.5" customHeight="1" x14ac:dyDescent="0.25">
      <c r="A12" s="70" t="s">
        <v>15</v>
      </c>
      <c r="B12" s="70"/>
      <c r="C12" s="70"/>
      <c r="D12" s="70"/>
      <c r="E12" s="70"/>
    </row>
    <row r="13" spans="1:5" ht="21.75" customHeight="1" x14ac:dyDescent="0.25">
      <c r="A13" s="66" t="s">
        <v>32</v>
      </c>
      <c r="B13" s="66"/>
      <c r="C13" s="66"/>
      <c r="D13" s="66"/>
      <c r="E13" s="66"/>
    </row>
    <row r="14" spans="1:5" ht="19.5" customHeight="1" x14ac:dyDescent="0.25">
      <c r="A14" s="70" t="s">
        <v>2</v>
      </c>
      <c r="B14" s="70"/>
      <c r="C14" s="70"/>
      <c r="D14" s="70"/>
      <c r="E14" s="70"/>
    </row>
    <row r="15" spans="1:5" ht="18.75" customHeight="1" x14ac:dyDescent="0.25">
      <c r="A15" s="66" t="s">
        <v>33</v>
      </c>
      <c r="B15" s="66"/>
      <c r="C15" s="66"/>
      <c r="D15" s="66"/>
      <c r="E15" s="66"/>
    </row>
    <row r="16" spans="1:5" x14ac:dyDescent="0.25">
      <c r="A16" s="71" t="s">
        <v>16</v>
      </c>
      <c r="B16" s="71"/>
      <c r="C16" s="71"/>
      <c r="D16" s="71"/>
      <c r="E16" s="71"/>
    </row>
    <row r="17" spans="1:7" ht="24.75" customHeight="1" x14ac:dyDescent="0.25">
      <c r="A17" s="66" t="s">
        <v>34</v>
      </c>
      <c r="B17" s="66"/>
      <c r="C17" s="66"/>
      <c r="D17" s="66"/>
      <c r="E17" s="66"/>
    </row>
    <row r="18" spans="1:7" ht="60" customHeight="1" x14ac:dyDescent="0.25">
      <c r="A18" s="66" t="s">
        <v>35</v>
      </c>
      <c r="B18" s="66"/>
      <c r="C18" s="66"/>
      <c r="D18" s="66"/>
      <c r="E18" s="66"/>
    </row>
    <row r="19" spans="1:7" ht="33.75" customHeight="1" x14ac:dyDescent="0.25">
      <c r="A19" s="72" t="s">
        <v>36</v>
      </c>
      <c r="B19" s="72"/>
      <c r="C19" s="72"/>
      <c r="D19" s="72"/>
      <c r="E19" s="72"/>
    </row>
    <row r="20" spans="1:7" ht="118.8" x14ac:dyDescent="0.25">
      <c r="A20" s="1" t="s">
        <v>7</v>
      </c>
      <c r="B20" s="1" t="s">
        <v>10</v>
      </c>
      <c r="C20" s="1" t="s">
        <v>3</v>
      </c>
      <c r="D20" s="1" t="s">
        <v>9</v>
      </c>
      <c r="E20" s="1" t="s">
        <v>8</v>
      </c>
    </row>
    <row r="21" spans="1:7" ht="39.6" x14ac:dyDescent="0.3">
      <c r="A21" s="28" t="s">
        <v>52</v>
      </c>
      <c r="B21" s="1" t="s">
        <v>46</v>
      </c>
      <c r="C21" s="18" t="s">
        <v>4</v>
      </c>
      <c r="D21" s="18">
        <f>12.11</f>
        <v>12.11</v>
      </c>
      <c r="E21" s="6">
        <f>D21*F21*G21</f>
        <v>114054.402</v>
      </c>
      <c r="F21" s="3">
        <v>3139.4</v>
      </c>
      <c r="G21" s="3">
        <v>3</v>
      </c>
    </row>
    <row r="22" spans="1:7" ht="55.2" x14ac:dyDescent="0.25">
      <c r="A22" s="19" t="s">
        <v>55</v>
      </c>
      <c r="B22" s="31" t="s">
        <v>56</v>
      </c>
      <c r="C22" s="18" t="s">
        <v>4</v>
      </c>
      <c r="D22" s="18"/>
      <c r="E22" s="23">
        <v>346.56</v>
      </c>
    </row>
    <row r="23" spans="1:7" ht="13.8" x14ac:dyDescent="0.25">
      <c r="A23" s="19" t="s">
        <v>47</v>
      </c>
      <c r="B23" s="1" t="s">
        <v>21</v>
      </c>
      <c r="C23" s="18" t="s">
        <v>4</v>
      </c>
      <c r="D23" s="18">
        <v>4.5999999999999996</v>
      </c>
      <c r="E23" s="6">
        <f>D23*F21*G21</f>
        <v>43323.72</v>
      </c>
    </row>
    <row r="24" spans="1:7" ht="13.8" x14ac:dyDescent="0.25">
      <c r="A24" s="19" t="s">
        <v>39</v>
      </c>
      <c r="B24" s="1" t="s">
        <v>40</v>
      </c>
      <c r="C24" s="18" t="s">
        <v>41</v>
      </c>
      <c r="D24" s="18"/>
      <c r="E24" s="6">
        <v>3679.13</v>
      </c>
    </row>
    <row r="25" spans="1:7" ht="13.8" x14ac:dyDescent="0.25">
      <c r="A25" s="19" t="s">
        <v>42</v>
      </c>
      <c r="B25" s="1" t="s">
        <v>40</v>
      </c>
      <c r="C25" s="18" t="s">
        <v>41</v>
      </c>
      <c r="D25" s="18"/>
      <c r="E25" s="6">
        <v>10175.549999999999</v>
      </c>
    </row>
    <row r="26" spans="1:7" ht="13.8" x14ac:dyDescent="0.25">
      <c r="A26" s="19" t="s">
        <v>48</v>
      </c>
      <c r="B26" s="1" t="s">
        <v>40</v>
      </c>
      <c r="C26" s="18" t="s">
        <v>41</v>
      </c>
      <c r="D26" s="18"/>
      <c r="E26" s="6">
        <v>5743.56</v>
      </c>
    </row>
    <row r="27" spans="1:7" ht="13.8" x14ac:dyDescent="0.25">
      <c r="A27" s="19" t="s">
        <v>24</v>
      </c>
      <c r="B27" s="1" t="s">
        <v>40</v>
      </c>
      <c r="C27" s="18" t="s">
        <v>41</v>
      </c>
      <c r="D27" s="18"/>
      <c r="E27" s="6">
        <v>2720.1</v>
      </c>
    </row>
    <row r="28" spans="1:7" ht="13.8" x14ac:dyDescent="0.25">
      <c r="A28" s="32" t="s">
        <v>62</v>
      </c>
      <c r="B28" s="33" t="s">
        <v>63</v>
      </c>
      <c r="C28" s="34" t="s">
        <v>41</v>
      </c>
      <c r="D28" s="35"/>
      <c r="E28" s="6">
        <v>3400</v>
      </c>
    </row>
    <row r="29" spans="1:7" ht="27.6" x14ac:dyDescent="0.25">
      <c r="A29" s="10" t="s">
        <v>57</v>
      </c>
      <c r="B29" s="11" t="s">
        <v>43</v>
      </c>
      <c r="C29" s="20" t="s">
        <v>51</v>
      </c>
      <c r="D29" s="11">
        <v>6</v>
      </c>
      <c r="E29" s="6">
        <f>D29*197.1</f>
        <v>1182.5999999999999</v>
      </c>
    </row>
    <row r="30" spans="1:7" ht="13.8" x14ac:dyDescent="0.25">
      <c r="A30" s="10" t="s">
        <v>58</v>
      </c>
      <c r="B30" s="11" t="s">
        <v>26</v>
      </c>
      <c r="C30" s="20" t="s">
        <v>51</v>
      </c>
      <c r="D30" s="11">
        <v>2</v>
      </c>
      <c r="E30" s="6">
        <f t="shared" ref="E30:E33" si="0">D30*197.1</f>
        <v>394.2</v>
      </c>
    </row>
    <row r="31" spans="1:7" ht="13.8" x14ac:dyDescent="0.25">
      <c r="A31" s="10" t="s">
        <v>59</v>
      </c>
      <c r="B31" s="11" t="s">
        <v>50</v>
      </c>
      <c r="C31" s="20" t="s">
        <v>51</v>
      </c>
      <c r="D31" s="11">
        <v>5.5</v>
      </c>
      <c r="E31" s="6">
        <f t="shared" si="0"/>
        <v>1084.05</v>
      </c>
    </row>
    <row r="32" spans="1:7" ht="27.6" x14ac:dyDescent="0.25">
      <c r="A32" s="10" t="s">
        <v>60</v>
      </c>
      <c r="B32" s="11" t="s">
        <v>50</v>
      </c>
      <c r="C32" s="20" t="s">
        <v>51</v>
      </c>
      <c r="D32" s="11">
        <v>4</v>
      </c>
      <c r="E32" s="6">
        <f t="shared" si="0"/>
        <v>788.4</v>
      </c>
    </row>
    <row r="33" spans="1:5" ht="27.6" x14ac:dyDescent="0.25">
      <c r="A33" s="10" t="s">
        <v>61</v>
      </c>
      <c r="B33" s="11" t="s">
        <v>50</v>
      </c>
      <c r="C33" s="25" t="s">
        <v>51</v>
      </c>
      <c r="D33" s="11">
        <v>1</v>
      </c>
      <c r="E33" s="6">
        <f t="shared" si="0"/>
        <v>197.1</v>
      </c>
    </row>
    <row r="34" spans="1:5" s="8" customFormat="1" ht="13.8" x14ac:dyDescent="0.25">
      <c r="A34" s="21" t="s">
        <v>22</v>
      </c>
      <c r="B34" s="22"/>
      <c r="C34" s="2"/>
      <c r="D34" s="24"/>
      <c r="E34" s="7">
        <f>SUM(E21:E33)</f>
        <v>187089.372</v>
      </c>
    </row>
    <row r="35" spans="1:5" ht="39" customHeight="1" x14ac:dyDescent="0.25">
      <c r="A35" s="66" t="s">
        <v>64</v>
      </c>
      <c r="B35" s="66"/>
      <c r="C35" s="66"/>
      <c r="D35" s="66"/>
      <c r="E35" s="66"/>
    </row>
    <row r="36" spans="1:5" ht="20.25" customHeight="1" x14ac:dyDescent="0.25">
      <c r="A36" s="66" t="s">
        <v>20</v>
      </c>
      <c r="B36" s="66"/>
      <c r="C36" s="66"/>
      <c r="D36" s="66"/>
      <c r="E36" s="66"/>
    </row>
    <row r="37" spans="1:5" ht="19.5" customHeight="1" x14ac:dyDescent="0.25">
      <c r="A37" s="66" t="s">
        <v>19</v>
      </c>
      <c r="B37" s="66"/>
      <c r="C37" s="66"/>
      <c r="D37" s="66"/>
      <c r="E37" s="66"/>
    </row>
    <row r="38" spans="1:5" ht="27" customHeight="1" x14ac:dyDescent="0.25">
      <c r="A38" s="66" t="s">
        <v>25</v>
      </c>
      <c r="B38" s="66"/>
      <c r="C38" s="66"/>
      <c r="D38" s="66"/>
      <c r="E38" s="66"/>
    </row>
    <row r="39" spans="1:5" x14ac:dyDescent="0.25">
      <c r="A39" s="66" t="s">
        <v>17</v>
      </c>
      <c r="B39" s="66"/>
      <c r="C39" s="66"/>
      <c r="D39" s="66"/>
      <c r="E39" s="66"/>
    </row>
    <row r="40" spans="1:5" x14ac:dyDescent="0.25">
      <c r="A40" s="69" t="s">
        <v>5</v>
      </c>
      <c r="B40" s="69"/>
      <c r="C40" s="69"/>
      <c r="D40" s="69"/>
      <c r="E40" s="69"/>
    </row>
    <row r="41" spans="1:5" x14ac:dyDescent="0.25">
      <c r="A41" s="66" t="s">
        <v>17</v>
      </c>
      <c r="B41" s="66"/>
      <c r="C41" s="66"/>
      <c r="D41" s="66"/>
      <c r="E41" s="66"/>
    </row>
    <row r="42" spans="1:5" x14ac:dyDescent="0.25">
      <c r="A42" s="67" t="s">
        <v>37</v>
      </c>
      <c r="B42" s="67"/>
      <c r="C42" s="67"/>
      <c r="D42" s="67"/>
      <c r="E42" s="9"/>
    </row>
    <row r="43" spans="1:5" x14ac:dyDescent="0.25">
      <c r="B43" s="68" t="s">
        <v>18</v>
      </c>
      <c r="C43" s="68"/>
      <c r="D43" s="68"/>
      <c r="E43" s="27" t="s">
        <v>6</v>
      </c>
    </row>
    <row r="44" spans="1:5" x14ac:dyDescent="0.25">
      <c r="A44" s="26"/>
      <c r="B44" s="26"/>
      <c r="C44" s="26"/>
      <c r="D44" s="26"/>
      <c r="E44" s="26"/>
    </row>
    <row r="45" spans="1:5" x14ac:dyDescent="0.25">
      <c r="A45" s="67" t="s">
        <v>38</v>
      </c>
      <c r="B45" s="67"/>
      <c r="C45" s="67"/>
      <c r="D45" s="67"/>
      <c r="E45" s="9"/>
    </row>
    <row r="46" spans="1:5" x14ac:dyDescent="0.25">
      <c r="B46" s="68" t="s">
        <v>18</v>
      </c>
      <c r="C46" s="68"/>
      <c r="D46" s="68"/>
      <c r="E46" s="27" t="s">
        <v>6</v>
      </c>
    </row>
    <row r="48" spans="1:5" x14ac:dyDescent="0.25">
      <c r="A48" s="8" t="s">
        <v>27</v>
      </c>
    </row>
    <row r="49" spans="1:2" ht="13.8" x14ac:dyDescent="0.25">
      <c r="A49" s="12" t="s">
        <v>45</v>
      </c>
      <c r="B49" s="13">
        <v>-31996.63</v>
      </c>
    </row>
    <row r="50" spans="1:2" ht="27.6" x14ac:dyDescent="0.25">
      <c r="A50" s="14" t="s">
        <v>66</v>
      </c>
      <c r="B50" s="15"/>
    </row>
    <row r="51" spans="1:2" ht="13.8" x14ac:dyDescent="0.25">
      <c r="A51" s="12" t="s">
        <v>28</v>
      </c>
      <c r="B51" s="15">
        <v>194267.08</v>
      </c>
    </row>
    <row r="52" spans="1:2" ht="13.8" x14ac:dyDescent="0.25">
      <c r="A52" s="14" t="s">
        <v>49</v>
      </c>
      <c r="B52" s="15">
        <f>3*150</f>
        <v>450</v>
      </c>
    </row>
    <row r="53" spans="1:2" ht="13.8" x14ac:dyDescent="0.25">
      <c r="A53" s="14" t="s">
        <v>65</v>
      </c>
      <c r="B53" s="15">
        <f>8.5*200</f>
        <v>1700</v>
      </c>
    </row>
    <row r="54" spans="1:2" ht="27.6" x14ac:dyDescent="0.25">
      <c r="A54" s="14" t="s">
        <v>44</v>
      </c>
      <c r="B54" s="15">
        <f>E34</f>
        <v>187089.372</v>
      </c>
    </row>
    <row r="55" spans="1:2" ht="13.8" x14ac:dyDescent="0.25">
      <c r="A55" s="16" t="s">
        <v>29</v>
      </c>
      <c r="B55" s="17">
        <f>B49+B51+B52+B53-B54</f>
        <v>-22668.92200000002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0:E40"/>
    <mergeCell ref="A14:E14"/>
    <mergeCell ref="A15:E15"/>
    <mergeCell ref="A16:E16"/>
    <mergeCell ref="A17:E17"/>
    <mergeCell ref="A18:E18"/>
    <mergeCell ref="A19:E19"/>
    <mergeCell ref="A35:E35"/>
    <mergeCell ref="A36:E36"/>
    <mergeCell ref="A37:E37"/>
    <mergeCell ref="A38:E38"/>
    <mergeCell ref="A39:E39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Normal="100" zoomScaleSheetLayoutView="100" workbookViewId="0">
      <selection activeCell="B51" sqref="B51"/>
    </sheetView>
  </sheetViews>
  <sheetFormatPr defaultColWidth="9.109375" defaultRowHeight="13.2" x14ac:dyDescent="0.25"/>
  <cols>
    <col min="1" max="1" width="31.5546875" style="3" customWidth="1"/>
    <col min="2" max="2" width="20.33203125" style="3" customWidth="1"/>
    <col min="3" max="4" width="14.33203125" style="3" customWidth="1"/>
    <col min="5" max="5" width="14.109375" style="3" customWidth="1"/>
    <col min="6" max="6" width="11.6640625" style="3" bestFit="1" customWidth="1"/>
    <col min="7" max="7" width="9.109375" style="3"/>
    <col min="8" max="8" width="12" style="3" bestFit="1" customWidth="1"/>
    <col min="9" max="16384" width="9.109375" style="3"/>
  </cols>
  <sheetData>
    <row r="1" spans="1:5" x14ac:dyDescent="0.25">
      <c r="A1" s="73" t="s">
        <v>11</v>
      </c>
      <c r="B1" s="73"/>
      <c r="C1" s="73"/>
      <c r="D1" s="73"/>
      <c r="E1" s="73"/>
    </row>
    <row r="2" spans="1:5" ht="32.25" customHeight="1" x14ac:dyDescent="0.25">
      <c r="A2" s="74" t="s">
        <v>12</v>
      </c>
      <c r="B2" s="75"/>
      <c r="C2" s="75"/>
      <c r="D2" s="75"/>
      <c r="E2" s="75"/>
    </row>
    <row r="3" spans="1:5" ht="13.8" x14ac:dyDescent="0.25">
      <c r="A3" s="76" t="s">
        <v>67</v>
      </c>
      <c r="B3" s="76"/>
      <c r="C3" s="76"/>
      <c r="D3" s="76"/>
      <c r="E3" s="76"/>
    </row>
    <row r="4" spans="1:5" ht="15.6" x14ac:dyDescent="0.3">
      <c r="A4" s="38" t="s">
        <v>13</v>
      </c>
      <c r="B4" s="39"/>
      <c r="C4" s="39"/>
      <c r="D4" s="80" t="s">
        <v>68</v>
      </c>
      <c r="E4" s="80"/>
    </row>
    <row r="5" spans="1:5" x14ac:dyDescent="0.25">
      <c r="A5" s="30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23</v>
      </c>
      <c r="B7" s="78"/>
      <c r="C7" s="78"/>
      <c r="D7" s="78"/>
      <c r="E7" s="78"/>
    </row>
    <row r="8" spans="1:5" x14ac:dyDescent="0.25">
      <c r="A8" s="71" t="s">
        <v>1</v>
      </c>
      <c r="B8" s="71"/>
      <c r="C8" s="71"/>
      <c r="D8" s="71"/>
      <c r="E8" s="71"/>
    </row>
    <row r="9" spans="1:5" ht="11.25" customHeight="1" x14ac:dyDescent="0.25">
      <c r="A9" s="66" t="s">
        <v>30</v>
      </c>
      <c r="B9" s="66"/>
      <c r="C9" s="66"/>
      <c r="D9" s="66"/>
      <c r="E9" s="66"/>
    </row>
    <row r="10" spans="1:5" ht="25.5" customHeight="1" x14ac:dyDescent="0.25">
      <c r="A10" s="79" t="s">
        <v>14</v>
      </c>
      <c r="B10" s="79"/>
      <c r="C10" s="79"/>
      <c r="D10" s="79"/>
      <c r="E10" s="79"/>
    </row>
    <row r="11" spans="1:5" ht="37.5" customHeight="1" x14ac:dyDescent="0.25">
      <c r="A11" s="66" t="s">
        <v>31</v>
      </c>
      <c r="B11" s="66"/>
      <c r="C11" s="66"/>
      <c r="D11" s="66"/>
      <c r="E11" s="66"/>
    </row>
    <row r="12" spans="1:5" ht="13.5" customHeight="1" x14ac:dyDescent="0.25">
      <c r="A12" s="70" t="s">
        <v>15</v>
      </c>
      <c r="B12" s="70"/>
      <c r="C12" s="70"/>
      <c r="D12" s="70"/>
      <c r="E12" s="70"/>
    </row>
    <row r="13" spans="1:5" ht="21.75" customHeight="1" x14ac:dyDescent="0.25">
      <c r="A13" s="66" t="s">
        <v>32</v>
      </c>
      <c r="B13" s="66"/>
      <c r="C13" s="66"/>
      <c r="D13" s="66"/>
      <c r="E13" s="66"/>
    </row>
    <row r="14" spans="1:5" ht="19.5" customHeight="1" x14ac:dyDescent="0.25">
      <c r="A14" s="70" t="s">
        <v>2</v>
      </c>
      <c r="B14" s="70"/>
      <c r="C14" s="70"/>
      <c r="D14" s="70"/>
      <c r="E14" s="70"/>
    </row>
    <row r="15" spans="1:5" ht="18.75" customHeight="1" x14ac:dyDescent="0.25">
      <c r="A15" s="66" t="s">
        <v>33</v>
      </c>
      <c r="B15" s="66"/>
      <c r="C15" s="66"/>
      <c r="D15" s="66"/>
      <c r="E15" s="66"/>
    </row>
    <row r="16" spans="1:5" x14ac:dyDescent="0.25">
      <c r="A16" s="71" t="s">
        <v>16</v>
      </c>
      <c r="B16" s="71"/>
      <c r="C16" s="71"/>
      <c r="D16" s="71"/>
      <c r="E16" s="71"/>
    </row>
    <row r="17" spans="1:7" ht="24.75" customHeight="1" x14ac:dyDescent="0.25">
      <c r="A17" s="66" t="s">
        <v>34</v>
      </c>
      <c r="B17" s="66"/>
      <c r="C17" s="66"/>
      <c r="D17" s="66"/>
      <c r="E17" s="66"/>
    </row>
    <row r="18" spans="1:7" ht="60" customHeight="1" x14ac:dyDescent="0.25">
      <c r="A18" s="66" t="s">
        <v>35</v>
      </c>
      <c r="B18" s="66"/>
      <c r="C18" s="66"/>
      <c r="D18" s="66"/>
      <c r="E18" s="66"/>
    </row>
    <row r="19" spans="1:7" ht="33.75" customHeight="1" x14ac:dyDescent="0.25">
      <c r="A19" s="72" t="s">
        <v>36</v>
      </c>
      <c r="B19" s="72"/>
      <c r="C19" s="72"/>
      <c r="D19" s="72"/>
      <c r="E19" s="72"/>
    </row>
    <row r="20" spans="1:7" ht="118.8" x14ac:dyDescent="0.25">
      <c r="A20" s="1" t="s">
        <v>7</v>
      </c>
      <c r="B20" s="1" t="s">
        <v>10</v>
      </c>
      <c r="C20" s="1" t="s">
        <v>3</v>
      </c>
      <c r="D20" s="1" t="s">
        <v>9</v>
      </c>
      <c r="E20" s="1" t="s">
        <v>8</v>
      </c>
    </row>
    <row r="21" spans="1:7" ht="39.6" x14ac:dyDescent="0.3">
      <c r="A21" s="28" t="s">
        <v>52</v>
      </c>
      <c r="B21" s="1" t="s">
        <v>46</v>
      </c>
      <c r="C21" s="18" t="s">
        <v>4</v>
      </c>
      <c r="D21" s="18">
        <f>12.11</f>
        <v>12.11</v>
      </c>
      <c r="E21" s="6">
        <f>D21*F21*G21</f>
        <v>114054.402</v>
      </c>
      <c r="F21" s="3">
        <v>3139.4</v>
      </c>
      <c r="G21" s="3">
        <v>3</v>
      </c>
    </row>
    <row r="22" spans="1:7" ht="69" x14ac:dyDescent="0.25">
      <c r="A22" s="19" t="s">
        <v>69</v>
      </c>
      <c r="B22" s="1" t="s">
        <v>70</v>
      </c>
      <c r="C22" s="18" t="s">
        <v>4</v>
      </c>
      <c r="D22" s="18"/>
      <c r="E22" s="23">
        <f>1698.92*3</f>
        <v>5096.76</v>
      </c>
    </row>
    <row r="23" spans="1:7" ht="13.8" x14ac:dyDescent="0.25">
      <c r="A23" s="19" t="s">
        <v>47</v>
      </c>
      <c r="B23" s="1" t="s">
        <v>21</v>
      </c>
      <c r="C23" s="18" t="s">
        <v>4</v>
      </c>
      <c r="D23" s="18">
        <v>4.5999999999999996</v>
      </c>
      <c r="E23" s="6">
        <f>D23*F21*G21</f>
        <v>43323.72</v>
      </c>
    </row>
    <row r="24" spans="1:7" ht="13.8" x14ac:dyDescent="0.25">
      <c r="A24" s="19" t="s">
        <v>39</v>
      </c>
      <c r="B24" s="1" t="s">
        <v>70</v>
      </c>
      <c r="C24" s="18" t="s">
        <v>41</v>
      </c>
      <c r="D24" s="18"/>
      <c r="E24" s="6">
        <v>8253.35</v>
      </c>
    </row>
    <row r="25" spans="1:7" ht="13.8" x14ac:dyDescent="0.25">
      <c r="A25" s="19" t="s">
        <v>42</v>
      </c>
      <c r="B25" s="1" t="s">
        <v>70</v>
      </c>
      <c r="C25" s="18" t="s">
        <v>41</v>
      </c>
      <c r="D25" s="18"/>
      <c r="E25" s="6">
        <v>11719.4</v>
      </c>
    </row>
    <row r="26" spans="1:7" ht="13.8" x14ac:dyDescent="0.25">
      <c r="A26" s="19" t="s">
        <v>48</v>
      </c>
      <c r="B26" s="1" t="s">
        <v>70</v>
      </c>
      <c r="C26" s="18" t="s">
        <v>41</v>
      </c>
      <c r="D26" s="18"/>
      <c r="E26" s="6">
        <v>5743.56</v>
      </c>
    </row>
    <row r="27" spans="1:7" ht="13.8" x14ac:dyDescent="0.25">
      <c r="A27" s="19" t="s">
        <v>24</v>
      </c>
      <c r="B27" s="1" t="s">
        <v>70</v>
      </c>
      <c r="C27" s="18" t="s">
        <v>41</v>
      </c>
      <c r="D27" s="18"/>
      <c r="E27" s="6">
        <v>339.03</v>
      </c>
    </row>
    <row r="28" spans="1:7" ht="13.8" x14ac:dyDescent="0.25">
      <c r="A28" s="40" t="s">
        <v>72</v>
      </c>
      <c r="B28" s="1" t="s">
        <v>70</v>
      </c>
      <c r="C28" s="18" t="s">
        <v>41</v>
      </c>
      <c r="D28" s="18"/>
      <c r="E28" s="6">
        <v>113.81</v>
      </c>
    </row>
    <row r="29" spans="1:7" s="8" customFormat="1" ht="13.8" x14ac:dyDescent="0.25">
      <c r="A29" s="21" t="s">
        <v>22</v>
      </c>
      <c r="B29" s="22"/>
      <c r="C29" s="2"/>
      <c r="D29" s="24"/>
      <c r="E29" s="7">
        <f>SUM(E21:E28)</f>
        <v>188644.03199999998</v>
      </c>
    </row>
    <row r="30" spans="1:7" ht="39" customHeight="1" x14ac:dyDescent="0.25">
      <c r="A30" s="81" t="s">
        <v>73</v>
      </c>
      <c r="B30" s="81"/>
      <c r="C30" s="81"/>
      <c r="D30" s="81"/>
      <c r="E30" s="81"/>
    </row>
    <row r="31" spans="1:7" ht="20.25" customHeight="1" x14ac:dyDescent="0.25">
      <c r="A31" s="66" t="s">
        <v>20</v>
      </c>
      <c r="B31" s="66"/>
      <c r="C31" s="66"/>
      <c r="D31" s="66"/>
      <c r="E31" s="66"/>
    </row>
    <row r="32" spans="1:7" ht="19.5" customHeight="1" x14ac:dyDescent="0.25">
      <c r="A32" s="66" t="s">
        <v>19</v>
      </c>
      <c r="B32" s="66"/>
      <c r="C32" s="66"/>
      <c r="D32" s="66"/>
      <c r="E32" s="66"/>
    </row>
    <row r="33" spans="1:5" ht="27" customHeight="1" x14ac:dyDescent="0.25">
      <c r="A33" s="66" t="s">
        <v>25</v>
      </c>
      <c r="B33" s="66"/>
      <c r="C33" s="66"/>
      <c r="D33" s="66"/>
      <c r="E33" s="66"/>
    </row>
    <row r="34" spans="1:5" x14ac:dyDescent="0.25">
      <c r="A34" s="66" t="s">
        <v>17</v>
      </c>
      <c r="B34" s="66"/>
      <c r="C34" s="66"/>
      <c r="D34" s="66"/>
      <c r="E34" s="66"/>
    </row>
    <row r="35" spans="1:5" x14ac:dyDescent="0.25">
      <c r="A35" s="69" t="s">
        <v>5</v>
      </c>
      <c r="B35" s="69"/>
      <c r="C35" s="69"/>
      <c r="D35" s="69"/>
      <c r="E35" s="69"/>
    </row>
    <row r="36" spans="1:5" x14ac:dyDescent="0.25">
      <c r="A36" s="66" t="s">
        <v>17</v>
      </c>
      <c r="B36" s="66"/>
      <c r="C36" s="66"/>
      <c r="D36" s="66"/>
      <c r="E36" s="66"/>
    </row>
    <row r="37" spans="1:5" x14ac:dyDescent="0.25">
      <c r="A37" s="67" t="s">
        <v>37</v>
      </c>
      <c r="B37" s="67"/>
      <c r="C37" s="67"/>
      <c r="D37" s="67"/>
      <c r="E37" s="9"/>
    </row>
    <row r="38" spans="1:5" x14ac:dyDescent="0.25">
      <c r="B38" s="68" t="s">
        <v>18</v>
      </c>
      <c r="C38" s="68"/>
      <c r="D38" s="68"/>
      <c r="E38" s="29" t="s">
        <v>6</v>
      </c>
    </row>
    <row r="39" spans="1:5" x14ac:dyDescent="0.25">
      <c r="A39" s="30"/>
      <c r="B39" s="30"/>
      <c r="C39" s="30"/>
      <c r="D39" s="30"/>
      <c r="E39" s="30"/>
    </row>
    <row r="40" spans="1:5" x14ac:dyDescent="0.25">
      <c r="A40" s="67" t="s">
        <v>38</v>
      </c>
      <c r="B40" s="67"/>
      <c r="C40" s="67"/>
      <c r="D40" s="67"/>
      <c r="E40" s="9"/>
    </row>
    <row r="41" spans="1:5" x14ac:dyDescent="0.25">
      <c r="B41" s="68" t="s">
        <v>18</v>
      </c>
      <c r="C41" s="68"/>
      <c r="D41" s="68"/>
      <c r="E41" s="29" t="s">
        <v>6</v>
      </c>
    </row>
    <row r="43" spans="1:5" x14ac:dyDescent="0.25">
      <c r="A43" s="8" t="s">
        <v>27</v>
      </c>
    </row>
    <row r="44" spans="1:5" ht="13.8" x14ac:dyDescent="0.25">
      <c r="A44" s="12" t="s">
        <v>45</v>
      </c>
      <c r="B44" s="13">
        <f>'1кв'!B55</f>
        <v>-22668.92200000002</v>
      </c>
    </row>
    <row r="45" spans="1:5" ht="13.8" x14ac:dyDescent="0.25">
      <c r="A45" s="14" t="s">
        <v>71</v>
      </c>
      <c r="B45" s="15"/>
    </row>
    <row r="46" spans="1:5" ht="13.8" x14ac:dyDescent="0.25">
      <c r="A46" s="12" t="s">
        <v>28</v>
      </c>
      <c r="B46" s="15">
        <v>187834.55</v>
      </c>
    </row>
    <row r="47" spans="1:5" ht="13.8" x14ac:dyDescent="0.25">
      <c r="A47" s="14" t="s">
        <v>49</v>
      </c>
      <c r="B47" s="15">
        <f>3*150</f>
        <v>450</v>
      </c>
    </row>
    <row r="48" spans="1:5" ht="13.8" x14ac:dyDescent="0.25">
      <c r="A48" s="14" t="s">
        <v>65</v>
      </c>
      <c r="B48" s="15">
        <f>3*200</f>
        <v>600</v>
      </c>
    </row>
    <row r="49" spans="1:2" ht="27.6" x14ac:dyDescent="0.25">
      <c r="A49" s="14" t="s">
        <v>44</v>
      </c>
      <c r="B49" s="15">
        <f>E29</f>
        <v>188644.03199999998</v>
      </c>
    </row>
    <row r="50" spans="1:2" ht="13.8" x14ac:dyDescent="0.25">
      <c r="A50" s="16" t="s">
        <v>29</v>
      </c>
      <c r="B50" s="17">
        <f>B44+B46+B47+B48-B49</f>
        <v>-22428.40400000001</v>
      </c>
    </row>
  </sheetData>
  <mergeCells count="29">
    <mergeCell ref="A36:E36"/>
    <mergeCell ref="A37:D37"/>
    <mergeCell ref="B38:D38"/>
    <mergeCell ref="A40:D40"/>
    <mergeCell ref="B41:D41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1" zoomScaleNormal="100" zoomScaleSheetLayoutView="100" workbookViewId="0">
      <selection activeCell="E29" sqref="E29"/>
    </sheetView>
  </sheetViews>
  <sheetFormatPr defaultColWidth="9.109375" defaultRowHeight="13.2" x14ac:dyDescent="0.25"/>
  <cols>
    <col min="1" max="1" width="31.5546875" style="3" customWidth="1"/>
    <col min="2" max="2" width="20.33203125" style="3" customWidth="1"/>
    <col min="3" max="4" width="14.33203125" style="3" customWidth="1"/>
    <col min="5" max="5" width="14.109375" style="3" customWidth="1"/>
    <col min="6" max="6" width="11.6640625" style="3" bestFit="1" customWidth="1"/>
    <col min="7" max="7" width="9.109375" style="3"/>
    <col min="8" max="8" width="12" style="3" bestFit="1" customWidth="1"/>
    <col min="9" max="16384" width="9.109375" style="3"/>
  </cols>
  <sheetData>
    <row r="1" spans="1:5" x14ac:dyDescent="0.25">
      <c r="A1" s="73" t="s">
        <v>11</v>
      </c>
      <c r="B1" s="73"/>
      <c r="C1" s="73"/>
      <c r="D1" s="73"/>
      <c r="E1" s="73"/>
    </row>
    <row r="2" spans="1:5" ht="32.25" customHeight="1" x14ac:dyDescent="0.25">
      <c r="A2" s="74" t="s">
        <v>12</v>
      </c>
      <c r="B2" s="75"/>
      <c r="C2" s="75"/>
      <c r="D2" s="75"/>
      <c r="E2" s="75"/>
    </row>
    <row r="3" spans="1:5" ht="13.8" x14ac:dyDescent="0.25">
      <c r="A3" s="76" t="s">
        <v>74</v>
      </c>
      <c r="B3" s="76"/>
      <c r="C3" s="76"/>
      <c r="D3" s="76"/>
      <c r="E3" s="76"/>
    </row>
    <row r="4" spans="1:5" ht="15.6" x14ac:dyDescent="0.3">
      <c r="A4" s="38" t="s">
        <v>13</v>
      </c>
      <c r="B4" s="39"/>
      <c r="C4" s="39"/>
      <c r="D4" s="80" t="s">
        <v>75</v>
      </c>
      <c r="E4" s="80"/>
    </row>
    <row r="5" spans="1:5" x14ac:dyDescent="0.25">
      <c r="A5" s="37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23</v>
      </c>
      <c r="B7" s="78"/>
      <c r="C7" s="78"/>
      <c r="D7" s="78"/>
      <c r="E7" s="78"/>
    </row>
    <row r="8" spans="1:5" x14ac:dyDescent="0.25">
      <c r="A8" s="71" t="s">
        <v>1</v>
      </c>
      <c r="B8" s="71"/>
      <c r="C8" s="71"/>
      <c r="D8" s="71"/>
      <c r="E8" s="71"/>
    </row>
    <row r="9" spans="1:5" ht="11.25" customHeight="1" x14ac:dyDescent="0.25">
      <c r="A9" s="66" t="s">
        <v>76</v>
      </c>
      <c r="B9" s="66"/>
      <c r="C9" s="66"/>
      <c r="D9" s="66"/>
      <c r="E9" s="66"/>
    </row>
    <row r="10" spans="1:5" ht="25.5" customHeight="1" x14ac:dyDescent="0.25">
      <c r="A10" s="79" t="s">
        <v>14</v>
      </c>
      <c r="B10" s="79"/>
      <c r="C10" s="79"/>
      <c r="D10" s="79"/>
      <c r="E10" s="79"/>
    </row>
    <row r="11" spans="1:5" ht="37.5" customHeight="1" x14ac:dyDescent="0.25">
      <c r="A11" s="66" t="s">
        <v>77</v>
      </c>
      <c r="B11" s="66"/>
      <c r="C11" s="66"/>
      <c r="D11" s="66"/>
      <c r="E11" s="66"/>
    </row>
    <row r="12" spans="1:5" ht="13.5" customHeight="1" x14ac:dyDescent="0.25">
      <c r="A12" s="70" t="s">
        <v>15</v>
      </c>
      <c r="B12" s="70"/>
      <c r="C12" s="70"/>
      <c r="D12" s="70"/>
      <c r="E12" s="70"/>
    </row>
    <row r="13" spans="1:5" ht="21.75" customHeight="1" x14ac:dyDescent="0.25">
      <c r="A13" s="66" t="s">
        <v>32</v>
      </c>
      <c r="B13" s="66"/>
      <c r="C13" s="66"/>
      <c r="D13" s="66"/>
      <c r="E13" s="66"/>
    </row>
    <row r="14" spans="1:5" ht="19.5" customHeight="1" x14ac:dyDescent="0.25">
      <c r="A14" s="70" t="s">
        <v>2</v>
      </c>
      <c r="B14" s="70"/>
      <c r="C14" s="70"/>
      <c r="D14" s="70"/>
      <c r="E14" s="70"/>
    </row>
    <row r="15" spans="1:5" ht="18.75" customHeight="1" x14ac:dyDescent="0.25">
      <c r="A15" s="66" t="s">
        <v>33</v>
      </c>
      <c r="B15" s="66"/>
      <c r="C15" s="66"/>
      <c r="D15" s="66"/>
      <c r="E15" s="66"/>
    </row>
    <row r="16" spans="1:5" x14ac:dyDescent="0.25">
      <c r="A16" s="71" t="s">
        <v>16</v>
      </c>
      <c r="B16" s="71"/>
      <c r="C16" s="71"/>
      <c r="D16" s="71"/>
      <c r="E16" s="71"/>
    </row>
    <row r="17" spans="1:7" ht="24.75" customHeight="1" x14ac:dyDescent="0.25">
      <c r="A17" s="66" t="s">
        <v>34</v>
      </c>
      <c r="B17" s="66"/>
      <c r="C17" s="66"/>
      <c r="D17" s="66"/>
      <c r="E17" s="66"/>
    </row>
    <row r="18" spans="1:7" ht="60" customHeight="1" x14ac:dyDescent="0.25">
      <c r="A18" s="66" t="s">
        <v>35</v>
      </c>
      <c r="B18" s="66"/>
      <c r="C18" s="66"/>
      <c r="D18" s="66"/>
      <c r="E18" s="66"/>
    </row>
    <row r="19" spans="1:7" ht="33.75" customHeight="1" x14ac:dyDescent="0.25">
      <c r="A19" s="72" t="s">
        <v>36</v>
      </c>
      <c r="B19" s="72"/>
      <c r="C19" s="72"/>
      <c r="D19" s="72"/>
      <c r="E19" s="72"/>
    </row>
    <row r="20" spans="1:7" ht="118.8" x14ac:dyDescent="0.25">
      <c r="A20" s="1" t="s">
        <v>7</v>
      </c>
      <c r="B20" s="1" t="s">
        <v>10</v>
      </c>
      <c r="C20" s="1" t="s">
        <v>3</v>
      </c>
      <c r="D20" s="1" t="s">
        <v>9</v>
      </c>
      <c r="E20" s="1" t="s">
        <v>8</v>
      </c>
    </row>
    <row r="21" spans="1:7" ht="39.6" x14ac:dyDescent="0.3">
      <c r="A21" s="28" t="s">
        <v>52</v>
      </c>
      <c r="B21" s="1" t="s">
        <v>46</v>
      </c>
      <c r="C21" s="18" t="s">
        <v>4</v>
      </c>
      <c r="D21" s="18">
        <v>12.81</v>
      </c>
      <c r="E21" s="6">
        <f>D21*F21*G21</f>
        <v>120647.14199999999</v>
      </c>
      <c r="F21" s="3">
        <v>3139.4</v>
      </c>
      <c r="G21" s="3">
        <v>3</v>
      </c>
    </row>
    <row r="22" spans="1:7" ht="69" x14ac:dyDescent="0.25">
      <c r="A22" s="19" t="s">
        <v>69</v>
      </c>
      <c r="B22" s="1" t="s">
        <v>78</v>
      </c>
      <c r="C22" s="18" t="s">
        <v>4</v>
      </c>
      <c r="D22" s="18"/>
      <c r="E22" s="23">
        <f>1698.92*3</f>
        <v>5096.76</v>
      </c>
    </row>
    <row r="23" spans="1:7" ht="13.8" x14ac:dyDescent="0.25">
      <c r="A23" s="19" t="s">
        <v>47</v>
      </c>
      <c r="B23" s="1" t="s">
        <v>21</v>
      </c>
      <c r="C23" s="18" t="s">
        <v>4</v>
      </c>
      <c r="D23" s="18">
        <v>4.78</v>
      </c>
      <c r="E23" s="6">
        <f>D23*F21*G21</f>
        <v>45018.995999999999</v>
      </c>
    </row>
    <row r="24" spans="1:7" ht="13.8" x14ac:dyDescent="0.25">
      <c r="A24" s="19" t="s">
        <v>39</v>
      </c>
      <c r="B24" s="1" t="s">
        <v>78</v>
      </c>
      <c r="C24" s="18" t="s">
        <v>41</v>
      </c>
      <c r="D24" s="18"/>
      <c r="E24" s="6">
        <v>2597.42</v>
      </c>
    </row>
    <row r="25" spans="1:7" ht="13.8" x14ac:dyDescent="0.25">
      <c r="A25" s="19" t="s">
        <v>42</v>
      </c>
      <c r="B25" s="1" t="s">
        <v>78</v>
      </c>
      <c r="C25" s="18" t="s">
        <v>41</v>
      </c>
      <c r="D25" s="18"/>
      <c r="E25" s="6">
        <v>13849.12</v>
      </c>
    </row>
    <row r="26" spans="1:7" ht="13.8" x14ac:dyDescent="0.25">
      <c r="A26" s="19" t="s">
        <v>48</v>
      </c>
      <c r="B26" s="1" t="s">
        <v>78</v>
      </c>
      <c r="C26" s="18" t="s">
        <v>41</v>
      </c>
      <c r="D26" s="18"/>
      <c r="E26" s="6">
        <v>6067.26</v>
      </c>
    </row>
    <row r="27" spans="1:7" ht="13.8" x14ac:dyDescent="0.25">
      <c r="A27" s="19" t="s">
        <v>24</v>
      </c>
      <c r="B27" s="1" t="s">
        <v>78</v>
      </c>
      <c r="C27" s="18" t="s">
        <v>41</v>
      </c>
      <c r="D27" s="18"/>
      <c r="E27" s="6">
        <v>1129.21</v>
      </c>
    </row>
    <row r="28" spans="1:7" ht="27.6" x14ac:dyDescent="0.25">
      <c r="A28" s="10" t="s">
        <v>79</v>
      </c>
      <c r="B28" s="1" t="s">
        <v>80</v>
      </c>
      <c r="C28" s="18" t="s">
        <v>41</v>
      </c>
      <c r="D28" s="18"/>
      <c r="E28" s="6">
        <v>25072.26</v>
      </c>
    </row>
    <row r="29" spans="1:7" ht="13.8" x14ac:dyDescent="0.25">
      <c r="A29" s="10" t="s">
        <v>81</v>
      </c>
      <c r="B29" s="1" t="s">
        <v>82</v>
      </c>
      <c r="C29" s="18" t="s">
        <v>41</v>
      </c>
      <c r="D29" s="18"/>
      <c r="E29" s="23">
        <v>3302.24</v>
      </c>
    </row>
    <row r="30" spans="1:7" ht="13.8" x14ac:dyDescent="0.25">
      <c r="A30" s="40" t="s">
        <v>72</v>
      </c>
      <c r="B30" s="1" t="s">
        <v>78</v>
      </c>
      <c r="C30" s="18" t="s">
        <v>41</v>
      </c>
      <c r="D30" s="18"/>
      <c r="E30" s="6">
        <v>1005.72</v>
      </c>
    </row>
    <row r="31" spans="1:7" s="8" customFormat="1" ht="13.8" x14ac:dyDescent="0.25">
      <c r="A31" s="21" t="s">
        <v>22</v>
      </c>
      <c r="B31" s="22"/>
      <c r="C31" s="2"/>
      <c r="D31" s="24"/>
      <c r="E31" s="7">
        <f>SUM(E21:E30)</f>
        <v>223786.128</v>
      </c>
    </row>
    <row r="32" spans="1:7" ht="39" customHeight="1" x14ac:dyDescent="0.25">
      <c r="A32" s="81" t="s">
        <v>83</v>
      </c>
      <c r="B32" s="81"/>
      <c r="C32" s="81"/>
      <c r="D32" s="81"/>
      <c r="E32" s="81"/>
    </row>
    <row r="33" spans="1:5" ht="20.25" customHeight="1" x14ac:dyDescent="0.25">
      <c r="A33" s="66" t="s">
        <v>20</v>
      </c>
      <c r="B33" s="66"/>
      <c r="C33" s="66"/>
      <c r="D33" s="66"/>
      <c r="E33" s="66"/>
    </row>
    <row r="34" spans="1:5" ht="19.5" customHeight="1" x14ac:dyDescent="0.25">
      <c r="A34" s="66" t="s">
        <v>19</v>
      </c>
      <c r="B34" s="66"/>
      <c r="C34" s="66"/>
      <c r="D34" s="66"/>
      <c r="E34" s="66"/>
    </row>
    <row r="35" spans="1:5" ht="27" customHeight="1" x14ac:dyDescent="0.25">
      <c r="A35" s="66" t="s">
        <v>25</v>
      </c>
      <c r="B35" s="66"/>
      <c r="C35" s="66"/>
      <c r="D35" s="66"/>
      <c r="E35" s="66"/>
    </row>
    <row r="36" spans="1:5" x14ac:dyDescent="0.25">
      <c r="A36" s="66" t="s">
        <v>17</v>
      </c>
      <c r="B36" s="66"/>
      <c r="C36" s="66"/>
      <c r="D36" s="66"/>
      <c r="E36" s="66"/>
    </row>
    <row r="37" spans="1:5" x14ac:dyDescent="0.25">
      <c r="A37" s="69" t="s">
        <v>5</v>
      </c>
      <c r="B37" s="69"/>
      <c r="C37" s="69"/>
      <c r="D37" s="69"/>
      <c r="E37" s="69"/>
    </row>
    <row r="38" spans="1:5" x14ac:dyDescent="0.25">
      <c r="A38" s="66" t="s">
        <v>17</v>
      </c>
      <c r="B38" s="66"/>
      <c r="C38" s="66"/>
      <c r="D38" s="66"/>
      <c r="E38" s="66"/>
    </row>
    <row r="39" spans="1:5" x14ac:dyDescent="0.25">
      <c r="A39" s="67" t="s">
        <v>37</v>
      </c>
      <c r="B39" s="67"/>
      <c r="C39" s="67"/>
      <c r="D39" s="67"/>
      <c r="E39" s="9"/>
    </row>
    <row r="40" spans="1:5" x14ac:dyDescent="0.25">
      <c r="B40" s="68" t="s">
        <v>18</v>
      </c>
      <c r="C40" s="68"/>
      <c r="D40" s="68"/>
      <c r="E40" s="36" t="s">
        <v>6</v>
      </c>
    </row>
    <row r="41" spans="1:5" x14ac:dyDescent="0.25">
      <c r="A41" s="37"/>
      <c r="B41" s="37"/>
      <c r="C41" s="37"/>
      <c r="D41" s="37"/>
      <c r="E41" s="37"/>
    </row>
    <row r="42" spans="1:5" x14ac:dyDescent="0.25">
      <c r="A42" s="67" t="s">
        <v>84</v>
      </c>
      <c r="B42" s="67"/>
      <c r="C42" s="67"/>
      <c r="D42" s="67"/>
      <c r="E42" s="9"/>
    </row>
    <row r="43" spans="1:5" x14ac:dyDescent="0.25">
      <c r="B43" s="68" t="s">
        <v>18</v>
      </c>
      <c r="C43" s="68"/>
      <c r="D43" s="68"/>
      <c r="E43" s="36" t="s">
        <v>6</v>
      </c>
    </row>
    <row r="45" spans="1:5" x14ac:dyDescent="0.25">
      <c r="A45" s="8" t="s">
        <v>27</v>
      </c>
    </row>
    <row r="46" spans="1:5" ht="13.8" x14ac:dyDescent="0.25">
      <c r="A46" s="12" t="s">
        <v>45</v>
      </c>
      <c r="B46" s="13">
        <f>'2кв'!B50</f>
        <v>-22428.40400000001</v>
      </c>
    </row>
    <row r="47" spans="1:5" ht="27.6" x14ac:dyDescent="0.25">
      <c r="A47" s="14" t="s">
        <v>85</v>
      </c>
      <c r="B47" s="15"/>
    </row>
    <row r="48" spans="1:5" ht="13.8" x14ac:dyDescent="0.25">
      <c r="A48" s="12" t="s">
        <v>28</v>
      </c>
      <c r="B48" s="15">
        <v>202999.41</v>
      </c>
    </row>
    <row r="49" spans="1:2" ht="13.8" x14ac:dyDescent="0.25">
      <c r="A49" s="14" t="s">
        <v>49</v>
      </c>
      <c r="B49" s="15">
        <f>3*150</f>
        <v>450</v>
      </c>
    </row>
    <row r="50" spans="1:2" ht="13.8" x14ac:dyDescent="0.25">
      <c r="A50" s="14" t="s">
        <v>65</v>
      </c>
      <c r="B50" s="15">
        <f>3*200</f>
        <v>600</v>
      </c>
    </row>
    <row r="51" spans="1:2" ht="27.6" x14ac:dyDescent="0.25">
      <c r="A51" s="14" t="s">
        <v>44</v>
      </c>
      <c r="B51" s="15">
        <f>E31</f>
        <v>223786.128</v>
      </c>
    </row>
    <row r="52" spans="1:2" ht="13.8" x14ac:dyDescent="0.25">
      <c r="A52" s="16" t="s">
        <v>29</v>
      </c>
      <c r="B52" s="17">
        <f>B46+B48+B49+B50-B51</f>
        <v>-42165.122000000003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19:E19"/>
    <mergeCell ref="A32:E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43" zoomScaleNormal="100" zoomScaleSheetLayoutView="100" workbookViewId="0">
      <selection activeCell="A34" sqref="A34:E34"/>
    </sheetView>
  </sheetViews>
  <sheetFormatPr defaultColWidth="9.109375" defaultRowHeight="13.2" x14ac:dyDescent="0.25"/>
  <cols>
    <col min="1" max="1" width="31.5546875" style="3" customWidth="1"/>
    <col min="2" max="2" width="20.33203125" style="3" customWidth="1"/>
    <col min="3" max="4" width="14.33203125" style="3" customWidth="1"/>
    <col min="5" max="5" width="14.109375" style="3" customWidth="1"/>
    <col min="6" max="6" width="11.6640625" style="3" bestFit="1" customWidth="1"/>
    <col min="7" max="7" width="9.109375" style="3"/>
    <col min="8" max="8" width="12" style="3" bestFit="1" customWidth="1"/>
    <col min="9" max="16384" width="9.109375" style="3"/>
  </cols>
  <sheetData>
    <row r="1" spans="1:5" x14ac:dyDescent="0.25">
      <c r="A1" s="73" t="s">
        <v>11</v>
      </c>
      <c r="B1" s="73"/>
      <c r="C1" s="73"/>
      <c r="D1" s="73"/>
      <c r="E1" s="73"/>
    </row>
    <row r="2" spans="1:5" ht="32.25" customHeight="1" x14ac:dyDescent="0.25">
      <c r="A2" s="74" t="s">
        <v>12</v>
      </c>
      <c r="B2" s="75"/>
      <c r="C2" s="75"/>
      <c r="D2" s="75"/>
      <c r="E2" s="75"/>
    </row>
    <row r="3" spans="1:5" ht="13.8" x14ac:dyDescent="0.25">
      <c r="A3" s="76" t="s">
        <v>86</v>
      </c>
      <c r="B3" s="76"/>
      <c r="C3" s="76"/>
      <c r="D3" s="76"/>
      <c r="E3" s="76"/>
    </row>
    <row r="4" spans="1:5" ht="15.6" customHeight="1" x14ac:dyDescent="0.3">
      <c r="A4" s="38" t="s">
        <v>13</v>
      </c>
      <c r="B4" s="39"/>
      <c r="C4" s="39"/>
      <c r="D4" s="80" t="s">
        <v>87</v>
      </c>
      <c r="E4" s="80"/>
    </row>
    <row r="5" spans="1:5" x14ac:dyDescent="0.25">
      <c r="A5" s="41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23</v>
      </c>
      <c r="B7" s="78"/>
      <c r="C7" s="78"/>
      <c r="D7" s="78"/>
      <c r="E7" s="78"/>
    </row>
    <row r="8" spans="1:5" x14ac:dyDescent="0.25">
      <c r="A8" s="71" t="s">
        <v>1</v>
      </c>
      <c r="B8" s="71"/>
      <c r="C8" s="71"/>
      <c r="D8" s="71"/>
      <c r="E8" s="71"/>
    </row>
    <row r="9" spans="1:5" ht="11.25" customHeight="1" x14ac:dyDescent="0.25">
      <c r="A9" s="66" t="s">
        <v>76</v>
      </c>
      <c r="B9" s="66"/>
      <c r="C9" s="66"/>
      <c r="D9" s="66"/>
      <c r="E9" s="66"/>
    </row>
    <row r="10" spans="1:5" ht="25.5" customHeight="1" x14ac:dyDescent="0.25">
      <c r="A10" s="79" t="s">
        <v>14</v>
      </c>
      <c r="B10" s="79"/>
      <c r="C10" s="79"/>
      <c r="D10" s="79"/>
      <c r="E10" s="79"/>
    </row>
    <row r="11" spans="1:5" ht="37.5" customHeight="1" x14ac:dyDescent="0.25">
      <c r="A11" s="66" t="s">
        <v>77</v>
      </c>
      <c r="B11" s="66"/>
      <c r="C11" s="66"/>
      <c r="D11" s="66"/>
      <c r="E11" s="66"/>
    </row>
    <row r="12" spans="1:5" ht="13.5" customHeight="1" x14ac:dyDescent="0.25">
      <c r="A12" s="70" t="s">
        <v>15</v>
      </c>
      <c r="B12" s="70"/>
      <c r="C12" s="70"/>
      <c r="D12" s="70"/>
      <c r="E12" s="70"/>
    </row>
    <row r="13" spans="1:5" ht="21.75" customHeight="1" x14ac:dyDescent="0.25">
      <c r="A13" s="66" t="s">
        <v>32</v>
      </c>
      <c r="B13" s="66"/>
      <c r="C13" s="66"/>
      <c r="D13" s="66"/>
      <c r="E13" s="66"/>
    </row>
    <row r="14" spans="1:5" ht="19.5" customHeight="1" x14ac:dyDescent="0.25">
      <c r="A14" s="70" t="s">
        <v>2</v>
      </c>
      <c r="B14" s="70"/>
      <c r="C14" s="70"/>
      <c r="D14" s="70"/>
      <c r="E14" s="70"/>
    </row>
    <row r="15" spans="1:5" ht="18.75" customHeight="1" x14ac:dyDescent="0.25">
      <c r="A15" s="66" t="s">
        <v>33</v>
      </c>
      <c r="B15" s="66"/>
      <c r="C15" s="66"/>
      <c r="D15" s="66"/>
      <c r="E15" s="66"/>
    </row>
    <row r="16" spans="1:5" x14ac:dyDescent="0.25">
      <c r="A16" s="71" t="s">
        <v>16</v>
      </c>
      <c r="B16" s="71"/>
      <c r="C16" s="71"/>
      <c r="D16" s="71"/>
      <c r="E16" s="71"/>
    </row>
    <row r="17" spans="1:7" ht="24.75" customHeight="1" x14ac:dyDescent="0.25">
      <c r="A17" s="66" t="s">
        <v>34</v>
      </c>
      <c r="B17" s="66"/>
      <c r="C17" s="66"/>
      <c r="D17" s="66"/>
      <c r="E17" s="66"/>
    </row>
    <row r="18" spans="1:7" ht="60" customHeight="1" x14ac:dyDescent="0.25">
      <c r="A18" s="66" t="s">
        <v>35</v>
      </c>
      <c r="B18" s="66"/>
      <c r="C18" s="66"/>
      <c r="D18" s="66"/>
      <c r="E18" s="66"/>
    </row>
    <row r="19" spans="1:7" ht="33.75" customHeight="1" x14ac:dyDescent="0.25">
      <c r="A19" s="72" t="s">
        <v>36</v>
      </c>
      <c r="B19" s="72"/>
      <c r="C19" s="72"/>
      <c r="D19" s="72"/>
      <c r="E19" s="72"/>
    </row>
    <row r="20" spans="1:7" ht="118.8" x14ac:dyDescent="0.25">
      <c r="A20" s="1" t="s">
        <v>7</v>
      </c>
      <c r="B20" s="1" t="s">
        <v>10</v>
      </c>
      <c r="C20" s="1" t="s">
        <v>3</v>
      </c>
      <c r="D20" s="1" t="s">
        <v>9</v>
      </c>
      <c r="E20" s="1" t="s">
        <v>8</v>
      </c>
    </row>
    <row r="21" spans="1:7" ht="39.6" x14ac:dyDescent="0.3">
      <c r="A21" s="28" t="s">
        <v>52</v>
      </c>
      <c r="B21" s="1" t="s">
        <v>46</v>
      </c>
      <c r="C21" s="18" t="s">
        <v>4</v>
      </c>
      <c r="D21" s="18">
        <v>12.81</v>
      </c>
      <c r="E21" s="6">
        <f>D21*F21*G21</f>
        <v>120647.14199999999</v>
      </c>
      <c r="F21" s="3">
        <v>3139.4</v>
      </c>
      <c r="G21" s="3">
        <v>3</v>
      </c>
    </row>
    <row r="22" spans="1:7" ht="69" x14ac:dyDescent="0.25">
      <c r="A22" s="19" t="s">
        <v>69</v>
      </c>
      <c r="B22" s="1" t="s">
        <v>88</v>
      </c>
      <c r="C22" s="18" t="s">
        <v>4</v>
      </c>
      <c r="D22" s="18"/>
      <c r="E22" s="23">
        <f>1698.92*3</f>
        <v>5096.76</v>
      </c>
    </row>
    <row r="23" spans="1:7" ht="13.8" x14ac:dyDescent="0.25">
      <c r="A23" s="19" t="s">
        <v>47</v>
      </c>
      <c r="B23" s="1" t="s">
        <v>21</v>
      </c>
      <c r="C23" s="18" t="s">
        <v>4</v>
      </c>
      <c r="D23" s="18">
        <v>4.78</v>
      </c>
      <c r="E23" s="6">
        <f>D23*F21*G21</f>
        <v>45018.995999999999</v>
      </c>
    </row>
    <row r="24" spans="1:7" ht="27.6" x14ac:dyDescent="0.25">
      <c r="A24" s="19" t="s">
        <v>89</v>
      </c>
      <c r="B24" s="1" t="s">
        <v>90</v>
      </c>
      <c r="C24" s="18" t="s">
        <v>4</v>
      </c>
      <c r="D24" s="18">
        <v>0</v>
      </c>
      <c r="E24" s="6">
        <v>1717.1</v>
      </c>
    </row>
    <row r="25" spans="1:7" ht="13.8" x14ac:dyDescent="0.25">
      <c r="A25" s="19" t="s">
        <v>39</v>
      </c>
      <c r="B25" s="1" t="s">
        <v>88</v>
      </c>
      <c r="C25" s="18" t="s">
        <v>41</v>
      </c>
      <c r="D25" s="18"/>
      <c r="E25" s="6">
        <v>3647.12</v>
      </c>
    </row>
    <row r="26" spans="1:7" ht="13.8" x14ac:dyDescent="0.25">
      <c r="A26" s="19" t="s">
        <v>42</v>
      </c>
      <c r="B26" s="1" t="s">
        <v>88</v>
      </c>
      <c r="C26" s="18" t="s">
        <v>41</v>
      </c>
      <c r="D26" s="18"/>
      <c r="E26" s="6">
        <v>13695.6</v>
      </c>
    </row>
    <row r="27" spans="1:7" ht="13.8" x14ac:dyDescent="0.25">
      <c r="A27" s="19" t="s">
        <v>48</v>
      </c>
      <c r="B27" s="1" t="s">
        <v>88</v>
      </c>
      <c r="C27" s="18" t="s">
        <v>41</v>
      </c>
      <c r="D27" s="18"/>
      <c r="E27" s="6">
        <v>6067.26</v>
      </c>
    </row>
    <row r="28" spans="1:7" ht="13.8" x14ac:dyDescent="0.25">
      <c r="A28" s="19" t="s">
        <v>24</v>
      </c>
      <c r="B28" s="1" t="s">
        <v>88</v>
      </c>
      <c r="C28" s="18" t="s">
        <v>41</v>
      </c>
      <c r="D28" s="18"/>
      <c r="E28" s="6">
        <f>1129.21+693.58</f>
        <v>1822.79</v>
      </c>
    </row>
    <row r="29" spans="1:7" ht="13.8" x14ac:dyDescent="0.25">
      <c r="A29" s="10" t="s">
        <v>91</v>
      </c>
      <c r="B29" s="11" t="s">
        <v>94</v>
      </c>
      <c r="C29" s="18" t="s">
        <v>97</v>
      </c>
      <c r="D29" s="18">
        <v>4</v>
      </c>
      <c r="E29" s="6">
        <f>D29*206.95</f>
        <v>827.8</v>
      </c>
    </row>
    <row r="30" spans="1:7" ht="13.8" x14ac:dyDescent="0.25">
      <c r="A30" s="43" t="s">
        <v>92</v>
      </c>
      <c r="B30" s="11" t="s">
        <v>95</v>
      </c>
      <c r="C30" s="18" t="s">
        <v>97</v>
      </c>
      <c r="D30" s="18">
        <v>4</v>
      </c>
      <c r="E30" s="6">
        <f t="shared" ref="E30:E31" si="0">D30*206.95</f>
        <v>827.8</v>
      </c>
    </row>
    <row r="31" spans="1:7" ht="27.6" x14ac:dyDescent="0.25">
      <c r="A31" s="10" t="s">
        <v>93</v>
      </c>
      <c r="B31" s="11" t="s">
        <v>96</v>
      </c>
      <c r="C31" s="18" t="s">
        <v>97</v>
      </c>
      <c r="D31" s="18">
        <v>4</v>
      </c>
      <c r="E31" s="6">
        <f t="shared" si="0"/>
        <v>827.8</v>
      </c>
    </row>
    <row r="32" spans="1:7" ht="13.8" x14ac:dyDescent="0.25">
      <c r="A32" s="40" t="s">
        <v>72</v>
      </c>
      <c r="B32" s="1" t="s">
        <v>88</v>
      </c>
      <c r="C32" s="18" t="s">
        <v>41</v>
      </c>
      <c r="D32" s="18"/>
      <c r="E32" s="6">
        <v>29.58</v>
      </c>
    </row>
    <row r="33" spans="1:5" s="8" customFormat="1" ht="13.8" x14ac:dyDescent="0.25">
      <c r="A33" s="21" t="s">
        <v>22</v>
      </c>
      <c r="B33" s="22"/>
      <c r="C33" s="2"/>
      <c r="D33" s="24"/>
      <c r="E33" s="7">
        <f>SUM(E21:E32)</f>
        <v>200225.74799999996</v>
      </c>
    </row>
    <row r="34" spans="1:5" ht="39" customHeight="1" x14ac:dyDescent="0.25">
      <c r="A34" s="82" t="s">
        <v>120</v>
      </c>
      <c r="B34" s="82"/>
      <c r="C34" s="82"/>
      <c r="D34" s="82"/>
      <c r="E34" s="82"/>
    </row>
    <row r="35" spans="1:5" ht="20.25" customHeight="1" x14ac:dyDescent="0.25">
      <c r="A35" s="66" t="s">
        <v>20</v>
      </c>
      <c r="B35" s="66"/>
      <c r="C35" s="66"/>
      <c r="D35" s="66"/>
      <c r="E35" s="66"/>
    </row>
    <row r="36" spans="1:5" ht="19.5" customHeight="1" x14ac:dyDescent="0.25">
      <c r="A36" s="66" t="s">
        <v>19</v>
      </c>
      <c r="B36" s="66"/>
      <c r="C36" s="66"/>
      <c r="D36" s="66"/>
      <c r="E36" s="66"/>
    </row>
    <row r="37" spans="1:5" ht="27" customHeight="1" x14ac:dyDescent="0.25">
      <c r="A37" s="66" t="s">
        <v>25</v>
      </c>
      <c r="B37" s="66"/>
      <c r="C37" s="66"/>
      <c r="D37" s="66"/>
      <c r="E37" s="66"/>
    </row>
    <row r="38" spans="1:5" x14ac:dyDescent="0.25">
      <c r="A38" s="66" t="s">
        <v>17</v>
      </c>
      <c r="B38" s="66"/>
      <c r="C38" s="66"/>
      <c r="D38" s="66"/>
      <c r="E38" s="66"/>
    </row>
    <row r="39" spans="1:5" x14ac:dyDescent="0.25">
      <c r="A39" s="69" t="s">
        <v>5</v>
      </c>
      <c r="B39" s="69"/>
      <c r="C39" s="69"/>
      <c r="D39" s="69"/>
      <c r="E39" s="69"/>
    </row>
    <row r="40" spans="1:5" x14ac:dyDescent="0.25">
      <c r="A40" s="66" t="s">
        <v>17</v>
      </c>
      <c r="B40" s="66"/>
      <c r="C40" s="66"/>
      <c r="D40" s="66"/>
      <c r="E40" s="66"/>
    </row>
    <row r="41" spans="1:5" x14ac:dyDescent="0.25">
      <c r="A41" s="67" t="s">
        <v>37</v>
      </c>
      <c r="B41" s="67"/>
      <c r="C41" s="67"/>
      <c r="D41" s="67"/>
      <c r="E41" s="9"/>
    </row>
    <row r="42" spans="1:5" x14ac:dyDescent="0.25">
      <c r="B42" s="68" t="s">
        <v>18</v>
      </c>
      <c r="C42" s="68"/>
      <c r="D42" s="68"/>
      <c r="E42" s="42" t="s">
        <v>6</v>
      </c>
    </row>
    <row r="43" spans="1:5" x14ac:dyDescent="0.25">
      <c r="A43" s="41"/>
      <c r="B43" s="41"/>
      <c r="C43" s="41"/>
      <c r="D43" s="41"/>
      <c r="E43" s="41"/>
    </row>
    <row r="44" spans="1:5" x14ac:dyDescent="0.25">
      <c r="A44" s="67" t="s">
        <v>84</v>
      </c>
      <c r="B44" s="67"/>
      <c r="C44" s="67"/>
      <c r="D44" s="67"/>
      <c r="E44" s="9"/>
    </row>
    <row r="45" spans="1:5" x14ac:dyDescent="0.25">
      <c r="B45" s="68" t="s">
        <v>18</v>
      </c>
      <c r="C45" s="68"/>
      <c r="D45" s="68"/>
      <c r="E45" s="42" t="s">
        <v>6</v>
      </c>
    </row>
    <row r="47" spans="1:5" x14ac:dyDescent="0.25">
      <c r="A47" s="8" t="s">
        <v>27</v>
      </c>
    </row>
    <row r="48" spans="1:5" ht="13.8" x14ac:dyDescent="0.25">
      <c r="A48" s="12" t="s">
        <v>45</v>
      </c>
      <c r="B48" s="13">
        <f>'3кв'!B52</f>
        <v>-42165.122000000003</v>
      </c>
    </row>
    <row r="49" spans="1:2" ht="13.8" x14ac:dyDescent="0.25">
      <c r="A49" s="14" t="s">
        <v>98</v>
      </c>
      <c r="B49" s="15"/>
    </row>
    <row r="50" spans="1:2" ht="13.8" x14ac:dyDescent="0.25">
      <c r="A50" s="12" t="s">
        <v>28</v>
      </c>
      <c r="B50" s="15">
        <v>204872.85</v>
      </c>
    </row>
    <row r="51" spans="1:2" ht="13.8" x14ac:dyDescent="0.25">
      <c r="A51" s="14" t="s">
        <v>49</v>
      </c>
      <c r="B51" s="15">
        <f>3*150</f>
        <v>450</v>
      </c>
    </row>
    <row r="52" spans="1:2" ht="13.8" x14ac:dyDescent="0.25">
      <c r="A52" s="14" t="s">
        <v>65</v>
      </c>
      <c r="B52" s="15">
        <f>3*200</f>
        <v>600</v>
      </c>
    </row>
    <row r="53" spans="1:2" ht="27.6" x14ac:dyDescent="0.25">
      <c r="A53" s="14" t="s">
        <v>44</v>
      </c>
      <c r="B53" s="15">
        <f>E33</f>
        <v>200225.74799999996</v>
      </c>
    </row>
    <row r="54" spans="1:2" ht="13.8" x14ac:dyDescent="0.25">
      <c r="A54" s="16" t="s">
        <v>29</v>
      </c>
      <c r="B54" s="17">
        <f>B48+B50+B51+B52-B53</f>
        <v>-36468.01999999996</v>
      </c>
    </row>
  </sheetData>
  <mergeCells count="29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34:E34"/>
    <mergeCell ref="A35:E35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34" zoomScaleNormal="100" zoomScaleSheetLayoutView="100" workbookViewId="0">
      <selection activeCell="A38" sqref="A38:C43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84" t="s">
        <v>99</v>
      </c>
      <c r="B1" s="84"/>
      <c r="C1" s="84"/>
      <c r="D1" s="44"/>
    </row>
    <row r="2" spans="1:4" ht="15.6" x14ac:dyDescent="0.3">
      <c r="A2" s="85" t="s">
        <v>100</v>
      </c>
      <c r="B2" s="85"/>
      <c r="C2" s="85"/>
      <c r="D2" s="45"/>
    </row>
    <row r="3" spans="1:4" ht="15.6" x14ac:dyDescent="0.3">
      <c r="A3" s="85" t="s">
        <v>101</v>
      </c>
      <c r="B3" s="85"/>
      <c r="C3" s="85"/>
      <c r="D3" s="45"/>
    </row>
    <row r="4" spans="1:4" ht="15.6" x14ac:dyDescent="0.3">
      <c r="A4" s="84" t="s">
        <v>117</v>
      </c>
      <c r="B4" s="84"/>
      <c r="C4" s="84"/>
      <c r="D4" s="44"/>
    </row>
    <row r="5" spans="1:4" ht="15.6" x14ac:dyDescent="0.3">
      <c r="A5" s="86"/>
      <c r="B5" s="86"/>
      <c r="C5" s="86"/>
      <c r="D5" s="45"/>
    </row>
    <row r="6" spans="1:4" ht="15.6" x14ac:dyDescent="0.3">
      <c r="A6" s="45"/>
      <c r="B6" s="46" t="s">
        <v>102</v>
      </c>
      <c r="C6" s="47">
        <f>'1кв'!B49</f>
        <v>-31996.63</v>
      </c>
      <c r="D6" s="48"/>
    </row>
    <row r="7" spans="1:4" ht="15.6" x14ac:dyDescent="0.3">
      <c r="A7" s="45"/>
      <c r="B7" s="46" t="s">
        <v>118</v>
      </c>
      <c r="C7" s="47"/>
      <c r="D7" s="48"/>
    </row>
    <row r="8" spans="1:4" ht="15.6" x14ac:dyDescent="0.3">
      <c r="A8" s="45"/>
      <c r="B8" s="87" t="s">
        <v>124</v>
      </c>
      <c r="C8" s="47"/>
      <c r="D8" s="48"/>
    </row>
    <row r="9" spans="1:4" ht="15.6" x14ac:dyDescent="0.3">
      <c r="A9" s="45"/>
      <c r="B9" s="87" t="s">
        <v>125</v>
      </c>
      <c r="C9" s="47"/>
      <c r="D9" s="48"/>
    </row>
    <row r="10" spans="1:4" ht="15.6" x14ac:dyDescent="0.3">
      <c r="A10" s="45"/>
      <c r="B10" s="87" t="s">
        <v>126</v>
      </c>
      <c r="C10" s="47"/>
      <c r="D10" s="48"/>
    </row>
    <row r="11" spans="1:4" ht="15.6" x14ac:dyDescent="0.3">
      <c r="A11" s="49" t="s">
        <v>103</v>
      </c>
      <c r="B11" s="46" t="s">
        <v>104</v>
      </c>
      <c r="C11" s="50">
        <f>'1кв'!B51+'2кв'!B46+'3кв'!B48+'4кв'!B50</f>
        <v>789973.89</v>
      </c>
      <c r="D11" s="51"/>
    </row>
    <row r="12" spans="1:4" ht="15.6" x14ac:dyDescent="0.3">
      <c r="A12" s="49"/>
      <c r="B12" s="52" t="s">
        <v>105</v>
      </c>
      <c r="C12" s="50">
        <f>'1кв'!B52+'2кв'!B47+'3кв'!B49+'4кв'!B51</f>
        <v>1800</v>
      </c>
      <c r="D12" s="51"/>
    </row>
    <row r="13" spans="1:4" ht="15.6" x14ac:dyDescent="0.3">
      <c r="A13" s="49"/>
      <c r="B13" s="52" t="s">
        <v>106</v>
      </c>
      <c r="C13" s="50">
        <f>'1кв'!B53+'2кв'!B48+'3кв'!B50+'4кв'!B52</f>
        <v>3500</v>
      </c>
      <c r="D13" s="51"/>
    </row>
    <row r="14" spans="1:4" ht="15.6" x14ac:dyDescent="0.3">
      <c r="A14" s="39"/>
      <c r="B14" s="46" t="s">
        <v>107</v>
      </c>
      <c r="C14" s="53">
        <f>SUM(C11:C13)</f>
        <v>795273.89</v>
      </c>
      <c r="D14" s="48"/>
    </row>
    <row r="15" spans="1:4" ht="15.6" x14ac:dyDescent="0.3">
      <c r="A15" s="45"/>
      <c r="B15" s="83"/>
      <c r="C15" s="83"/>
      <c r="D15" s="54"/>
    </row>
    <row r="16" spans="1:4" ht="15.6" x14ac:dyDescent="0.3">
      <c r="A16" s="45" t="s">
        <v>108</v>
      </c>
      <c r="B16" s="28" t="s">
        <v>52</v>
      </c>
      <c r="C16" s="55">
        <f>'1кв'!E21+'2кв'!E21+'3кв'!E21+'4кв'!E21</f>
        <v>469403.08799999999</v>
      </c>
      <c r="D16" s="54"/>
    </row>
    <row r="17" spans="1:5" ht="41.4" x14ac:dyDescent="0.3">
      <c r="A17" s="45"/>
      <c r="B17" s="19" t="s">
        <v>69</v>
      </c>
      <c r="C17" s="55">
        <f>'1кв'!E22+'2кв'!E22+'3кв'!E22+'4кв'!E22</f>
        <v>15636.840000000002</v>
      </c>
      <c r="D17" s="54"/>
      <c r="E17" s="56"/>
    </row>
    <row r="18" spans="1:5" ht="15.6" x14ac:dyDescent="0.3">
      <c r="A18" s="45"/>
      <c r="B18" s="19" t="s">
        <v>47</v>
      </c>
      <c r="C18" s="55">
        <f>'1кв'!E23+'2кв'!E23+'3кв'!E23+'4кв'!E23</f>
        <v>176685.43199999997</v>
      </c>
      <c r="D18" s="54"/>
      <c r="E18" s="56"/>
    </row>
    <row r="19" spans="1:5" ht="15.6" x14ac:dyDescent="0.3">
      <c r="A19" s="45"/>
      <c r="B19" s="19" t="s">
        <v>89</v>
      </c>
      <c r="C19" s="55">
        <f>'4кв'!E24</f>
        <v>1717.1</v>
      </c>
      <c r="D19" s="54"/>
      <c r="E19" s="56"/>
    </row>
    <row r="20" spans="1:5" ht="15.6" x14ac:dyDescent="0.3">
      <c r="B20" s="87" t="s">
        <v>121</v>
      </c>
      <c r="C20" s="55">
        <f>'1кв'!E24+'2кв'!E24+'3кв'!E24+'4кв'!E25</f>
        <v>18177.02</v>
      </c>
      <c r="D20" s="54"/>
    </row>
    <row r="21" spans="1:5" ht="15.6" x14ac:dyDescent="0.3">
      <c r="B21" s="87" t="s">
        <v>122</v>
      </c>
      <c r="C21" s="55">
        <f>'1кв'!E25+'2кв'!E25+'3кв'!E25+'4кв'!E26</f>
        <v>49439.67</v>
      </c>
      <c r="D21" s="54"/>
    </row>
    <row r="22" spans="1:5" ht="15.6" x14ac:dyDescent="0.3">
      <c r="B22" s="87" t="s">
        <v>123</v>
      </c>
      <c r="C22" s="55">
        <f>'1кв'!E26+'2кв'!E26+'3кв'!E26+'4кв'!E27</f>
        <v>23621.64</v>
      </c>
      <c r="D22" s="54"/>
    </row>
    <row r="23" spans="1:5" ht="15.6" x14ac:dyDescent="0.3">
      <c r="B23" s="19" t="s">
        <v>72</v>
      </c>
      <c r="C23" s="55">
        <f>'2кв'!E28+'3кв'!E30+'4кв'!E32</f>
        <v>1149.1099999999999</v>
      </c>
      <c r="D23" s="54"/>
    </row>
    <row r="24" spans="1:5" ht="15.6" x14ac:dyDescent="0.3">
      <c r="A24" s="45"/>
      <c r="B24" s="19" t="s">
        <v>24</v>
      </c>
      <c r="C24" s="55">
        <f>'1кв'!E27+'2кв'!E27+'3кв'!E27+'4кв'!E28</f>
        <v>6011.13</v>
      </c>
      <c r="D24" s="54"/>
    </row>
    <row r="25" spans="1:5" ht="15.6" x14ac:dyDescent="0.3">
      <c r="A25" s="45"/>
      <c r="B25" s="57" t="s">
        <v>119</v>
      </c>
      <c r="C25" s="58">
        <f>18.5*197.1+12*206.95</f>
        <v>6129.75</v>
      </c>
      <c r="D25" s="54"/>
    </row>
    <row r="26" spans="1:5" ht="15.6" x14ac:dyDescent="0.3">
      <c r="A26" s="45"/>
      <c r="B26" s="59" t="s">
        <v>109</v>
      </c>
      <c r="C26" s="58">
        <f>SUM(C27:C29)</f>
        <v>31774.5</v>
      </c>
      <c r="D26" s="54"/>
    </row>
    <row r="27" spans="1:5" ht="15.6" x14ac:dyDescent="0.3">
      <c r="A27" s="45"/>
      <c r="B27" s="19" t="s">
        <v>62</v>
      </c>
      <c r="C27" s="60">
        <v>3400</v>
      </c>
      <c r="D27" s="54"/>
    </row>
    <row r="28" spans="1:5" ht="15.6" x14ac:dyDescent="0.3">
      <c r="A28" s="45"/>
      <c r="B28" s="65" t="s">
        <v>79</v>
      </c>
      <c r="C28" s="6">
        <v>25072.26</v>
      </c>
      <c r="D28" s="54"/>
    </row>
    <row r="29" spans="1:5" ht="15.6" x14ac:dyDescent="0.3">
      <c r="A29" s="45"/>
      <c r="B29" s="10" t="s">
        <v>81</v>
      </c>
      <c r="C29" s="23">
        <v>3302.24</v>
      </c>
      <c r="D29" s="54"/>
    </row>
    <row r="30" spans="1:5" ht="15.6" x14ac:dyDescent="0.3">
      <c r="A30" s="45"/>
      <c r="B30" s="61" t="s">
        <v>110</v>
      </c>
      <c r="C30" s="62">
        <f>SUM(C16:C26)</f>
        <v>799745.28</v>
      </c>
      <c r="D30" s="54"/>
      <c r="E30" s="56"/>
    </row>
    <row r="31" spans="1:5" ht="15.6" x14ac:dyDescent="0.3">
      <c r="A31" s="45"/>
      <c r="B31" s="63" t="s">
        <v>111</v>
      </c>
      <c r="C31" s="62">
        <f>C6+C14-C30</f>
        <v>-36468.020000000019</v>
      </c>
      <c r="D31" s="54"/>
    </row>
    <row r="32" spans="1:5" ht="15.6" x14ac:dyDescent="0.3">
      <c r="A32" s="45"/>
      <c r="B32" s="49"/>
      <c r="C32" s="49"/>
      <c r="D32" s="54"/>
    </row>
    <row r="33" spans="1:4" ht="15.6" x14ac:dyDescent="0.3">
      <c r="A33" s="45"/>
      <c r="B33" s="49"/>
      <c r="C33" s="49"/>
      <c r="D33" s="54"/>
    </row>
    <row r="34" spans="1:4" ht="15.6" x14ac:dyDescent="0.3">
      <c r="A34" s="45"/>
      <c r="B34" s="49"/>
      <c r="C34" s="49"/>
      <c r="D34" s="54"/>
    </row>
    <row r="35" spans="1:4" ht="15.6" x14ac:dyDescent="0.3">
      <c r="A35" s="49" t="s">
        <v>112</v>
      </c>
      <c r="C35" s="49"/>
      <c r="D35" s="54"/>
    </row>
    <row r="36" spans="1:4" ht="15.6" x14ac:dyDescent="0.3">
      <c r="A36" s="45"/>
      <c r="B36" s="49"/>
      <c r="C36" s="49"/>
      <c r="D36" s="54"/>
    </row>
    <row r="37" spans="1:4" ht="15.6" x14ac:dyDescent="0.3">
      <c r="A37" s="45"/>
      <c r="B37" s="49"/>
      <c r="C37" s="49"/>
      <c r="D37" s="54"/>
    </row>
    <row r="38" spans="1:4" ht="15.6" x14ac:dyDescent="0.3">
      <c r="A38" s="45" t="s">
        <v>113</v>
      </c>
      <c r="B38" s="49" t="s">
        <v>114</v>
      </c>
      <c r="C38" s="49"/>
      <c r="D38" s="54"/>
    </row>
    <row r="39" spans="1:4" ht="15.6" x14ac:dyDescent="0.3">
      <c r="A39" s="45"/>
      <c r="B39" s="49" t="s">
        <v>127</v>
      </c>
      <c r="C39" s="49"/>
      <c r="D39" s="54"/>
    </row>
    <row r="40" spans="1:4" ht="15.6" x14ac:dyDescent="0.3">
      <c r="A40" s="45"/>
      <c r="B40" s="49" t="s">
        <v>115</v>
      </c>
      <c r="C40" s="49"/>
      <c r="D40" s="54"/>
    </row>
    <row r="41" spans="1:4" ht="15.6" x14ac:dyDescent="0.3">
      <c r="A41" s="45"/>
      <c r="B41" s="49"/>
      <c r="C41" s="49"/>
      <c r="D41" s="54"/>
    </row>
    <row r="42" spans="1:4" ht="15.6" x14ac:dyDescent="0.3">
      <c r="A42" s="45"/>
      <c r="B42" s="49"/>
      <c r="C42" s="49"/>
      <c r="D42" s="54"/>
    </row>
    <row r="43" spans="1:4" ht="15.6" x14ac:dyDescent="0.3">
      <c r="A43" s="64" t="s">
        <v>116</v>
      </c>
      <c r="B43" s="64"/>
      <c r="C43" s="64"/>
      <c r="D43" s="54"/>
    </row>
    <row r="44" spans="1:4" ht="15.6" x14ac:dyDescent="0.3">
      <c r="A44" s="45"/>
      <c r="B44" s="49"/>
      <c r="C44" s="49"/>
      <c r="D44" s="54"/>
    </row>
    <row r="45" spans="1:4" ht="15.6" x14ac:dyDescent="0.3">
      <c r="A45" s="45"/>
      <c r="B45" s="49"/>
      <c r="C45" s="49"/>
      <c r="D45" s="54"/>
    </row>
    <row r="46" spans="1:4" ht="15.6" x14ac:dyDescent="0.3">
      <c r="A46" s="45"/>
      <c r="B46" s="49"/>
      <c r="C46" s="49"/>
      <c r="D46" s="54"/>
    </row>
    <row r="47" spans="1:4" ht="15.6" x14ac:dyDescent="0.3">
      <c r="A47" s="45"/>
      <c r="B47" s="49"/>
      <c r="C47" s="49"/>
      <c r="D47" s="54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2021-03-17T08:59:20Z</dcterms:modified>
</cp:coreProperties>
</file>