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'1кв'!$A$1:$E$54</definedName>
    <definedName name="_xlnm.Print_Area" localSheetId="1">'2кв'!$A$1:$E$54</definedName>
    <definedName name="_xlnm.Print_Area" localSheetId="2">'3кв'!$A$1:$E$57</definedName>
    <definedName name="_xlnm.Print_Area" localSheetId="3">'4кв'!$A$1:$E$53</definedName>
    <definedName name="_xlnm.Print_Area" localSheetId="4">отчет!$A$1:$C$47</definedName>
  </definedNames>
  <calcPr calcId="145621"/>
</workbook>
</file>

<file path=xl/calcChain.xml><?xml version="1.0" encoding="utf-8"?>
<calcChain xmlns="http://schemas.openxmlformats.org/spreadsheetml/2006/main">
  <c r="B53" i="19" l="1"/>
  <c r="B54" i="16"/>
  <c r="E32" i="16"/>
  <c r="E32" i="17"/>
  <c r="E35" i="18"/>
  <c r="C12" i="20"/>
  <c r="C13" i="20"/>
  <c r="C23" i="20"/>
  <c r="C24" i="20"/>
  <c r="C31" i="20"/>
  <c r="C26" i="20"/>
  <c r="C25" i="20" s="1"/>
  <c r="C17" i="20"/>
  <c r="C18" i="20"/>
  <c r="C19" i="20"/>
  <c r="C20" i="20"/>
  <c r="C21" i="20"/>
  <c r="C22" i="20"/>
  <c r="C16" i="20"/>
  <c r="C11" i="20"/>
  <c r="C6" i="20"/>
  <c r="E31" i="19"/>
  <c r="C14" i="20" l="1"/>
  <c r="C32" i="20"/>
  <c r="B50" i="19"/>
  <c r="E25" i="19"/>
  <c r="E24" i="19"/>
  <c r="E22" i="19"/>
  <c r="B52" i="19" s="1"/>
  <c r="C33" i="20" l="1"/>
  <c r="E29" i="18"/>
  <c r="B54" i="18"/>
  <c r="E25" i="18"/>
  <c r="E24" i="18"/>
  <c r="E22" i="18"/>
  <c r="B56" i="18" l="1"/>
  <c r="E24" i="17" l="1"/>
  <c r="B51" i="17" l="1"/>
  <c r="E30" i="17"/>
  <c r="E25" i="17"/>
  <c r="D22" i="17"/>
  <c r="E22" i="17" s="1"/>
  <c r="B53" i="17" l="1"/>
  <c r="E31" i="16" l="1"/>
  <c r="D22" i="16" l="1"/>
  <c r="B51" i="16" l="1"/>
  <c r="E25" i="16"/>
  <c r="E22" i="16"/>
  <c r="B53" i="16" l="1"/>
  <c r="B48" i="17" s="1"/>
  <c r="B54" i="17" s="1"/>
  <c r="B51" i="18" s="1"/>
  <c r="B57" i="18" s="1"/>
  <c r="B47" i="19" s="1"/>
</calcChain>
</file>

<file path=xl/sharedStrings.xml><?xml version="1.0" encoding="utf-8"?>
<sst xmlns="http://schemas.openxmlformats.org/spreadsheetml/2006/main" count="345" uniqueCount="116">
  <si>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</si>
  <si>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</si>
  <si>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</si>
  <si>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</si>
  <si>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</si>
  <si>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</si>
  <si>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</si>
  <si>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</si>
  <si>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</si>
  <si>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</si>
  <si>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</si>
  <si>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</si>
  <si>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</si>
  <si>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</si>
  <si>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</si>
  <si>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</si>
  <si>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</si>
  <si>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</si>
  <si>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</si>
  <si>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</si>
  <si>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</si>
  <si>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</si>
  <si>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</si>
  <si>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</si>
  <si>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</si>
  <si>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</si>
  <si>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</si>
  <si>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Лизы Чайкиной, д. 1а/3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</si>
  <si>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№62  от   15.11.2015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</si>
  <si>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</si>
  <si>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Итого:</t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</si>
  <si>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</si>
  <si>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</si>
  <si>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</si>
  <si>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</si>
  <si>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</si>
  <si>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</si>
  <si>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</si>
  <si>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ОДН по ХВС</t>
  </si>
  <si>
    <t>ОДН по электроэнергии</t>
  </si>
  <si>
    <t>Работы по содержанию и тек. ремонту</t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</si>
  <si>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</si>
  <si>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Нефедовой Юлии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</si>
  <si>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№65 от 18.05.2018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</si>
  <si>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Нефедовой Ю.А.</t>
    </r>
  </si>
  <si>
    <t>определена приложением № 9 к договору</t>
  </si>
  <si>
    <t xml:space="preserve">Расходы по управлению МКД </t>
  </si>
  <si>
    <t>ОДН по водоотведению</t>
  </si>
  <si>
    <t xml:space="preserve">интернет Ростелеком </t>
  </si>
  <si>
    <t>Sдома=1978,6м2</t>
  </si>
  <si>
    <t>Оплачено</t>
  </si>
  <si>
    <t>Услуги по содержанию многоквартирного дома</t>
  </si>
  <si>
    <t>за 1 квартал 2020 год</t>
  </si>
  <si>
    <t>"31" 03  2020 г.</t>
  </si>
  <si>
    <t>Поверка ОПУ ХВС</t>
  </si>
  <si>
    <t>Сварка резьбы на стояке ХВС в подвале,установка спускника.</t>
  </si>
  <si>
    <t>март</t>
  </si>
  <si>
    <t>ч/ч</t>
  </si>
  <si>
    <t>Обработка подъездов хлорсодержащими растворами  протирка перил, почт.ящиков, замков ежедневно</t>
  </si>
  <si>
    <t>с 26.03 по 31.03</t>
  </si>
  <si>
    <t xml:space="preserve">           2. Всего за период с "01" 01 2020 г. по "31" 03 2020 г. выполнено работ (оказано услуг) на общую сумму сто тринадцать тысяч четыреста семьдесят рублей 01 копейка</t>
  </si>
  <si>
    <t>Предъявлено населению 120659,29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</si>
  <si>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</si>
  <si>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</si>
  <si>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</si>
  <si>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замена кпана на стояке ГВС в подвале,замена стояка КНС кв.29</t>
  </si>
  <si>
    <t>апрель</t>
  </si>
  <si>
    <t>Предъявлено населению 120175,02</t>
  </si>
  <si>
    <t>за 2 квартал 2020 год</t>
  </si>
  <si>
    <t>"30" 06  2020 г.</t>
  </si>
  <si>
    <t>ХВС полив</t>
  </si>
  <si>
    <t xml:space="preserve">           2. Всего за период с "01" 04 2020 г. по "30" 06 2020 г. выполнено работ (оказано услуг) на общую сумму сто пятнадцать тысяч девятьсот пятьдесят семь рублей 75 копеек</t>
  </si>
  <si>
    <t>за 3 квартал 2020 год</t>
  </si>
  <si>
    <t>"30" 09  2020 г.</t>
  </si>
  <si>
    <t>3 квартал</t>
  </si>
  <si>
    <t>окраска МАФ дет.площ.(смета)</t>
  </si>
  <si>
    <t>ремонт откоса (смета)</t>
  </si>
  <si>
    <t>сентябрь</t>
  </si>
  <si>
    <t>окраска скамеек 3шт(смета)</t>
  </si>
  <si>
    <t>окраска урн 3шт(смета)</t>
  </si>
  <si>
    <t xml:space="preserve">           2. Всего за период с "01" 07 2020 г. по "30" 09 2020 г. выполнено работ (оказано услуг) на общую сумму сто двадцать тысяч шестьсот два рубля 31 копейка</t>
  </si>
  <si>
    <t>Предъявлено населению 122624,31</t>
  </si>
  <si>
    <t>за 4 квартал 2020 года</t>
  </si>
  <si>
    <t>"31" 12 2020 г.</t>
  </si>
  <si>
    <t>декабрь</t>
  </si>
  <si>
    <t>Замена магистрали ХВС на полипропилен 70п/м (смета)</t>
  </si>
  <si>
    <t>Предъявлено населению 125332,3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</si>
  <si>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</si>
  <si>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</si>
  <si>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</si>
  <si>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</si>
  <si>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</si>
  <si>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</si>
  <si>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Ростелеком </t>
  </si>
  <si>
    <t>Оплачено за размещение оборудования Квант-Телеком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</si>
  <si>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</si>
  <si>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</si>
  <si>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</si>
  <si>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</si>
  <si>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</si>
  <si>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</si>
  <si>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</si>
  <si>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</si>
  <si>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</si>
  <si>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</si>
  <si>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</si>
  <si>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Председатель совета дома_____________________________________________</t>
  </si>
  <si>
    <t>по ж.д. ул.Лизы Чайкиной, д.1а/3</t>
  </si>
  <si>
    <t>Начислено всего 488790,92</t>
  </si>
  <si>
    <t>Непредвиденные работы 27 ч/ч</t>
  </si>
  <si>
    <t>интернет Квант-Телеком ( за год)</t>
  </si>
  <si>
    <t xml:space="preserve">           2. Всего за период с "01" 10 2020 г. по "31" 12 2020 г. выполнено работ (оказано услуг) на общую сумму сто шестьдесят восемь тысяч сорок два рубля 54 копейки</t>
  </si>
  <si>
    <t>4 квартал</t>
  </si>
  <si>
    <t>холодная вода на СОИ  -2230,35</t>
  </si>
  <si>
    <t>водоотведение на СОИ -13106,34</t>
  </si>
  <si>
    <t>электроэнергия на СОИ  -14931,58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</si>
</sst>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3" fillId="0" borderId="0" xfId="0" applyFont="1"/>
    <xf numFmtId="164" fontId="8" fillId="0" borderId="0" xfId="0" applyNumberFormat="1" applyFont="1"/>
    <xf numFmtId="0" fontId="3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7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Alignment="1"/>
    <xf numFmtId="164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37" zoomScaleNormal="100" zoomScaleSheetLayoutView="100" workbookViewId="0">
      <selection activeCell="E53" sqref="E53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11" style="2" bestFit="1" customWidth="1"/>
    <col min="7" max="16384" width="9.109375" style="2"/>
  </cols>
  <sheetData>
    <row r="1" spans="1:5" ht="15.6" x14ac:dyDescent="0.25">
      <c r="A1" s="61" t="s">
        <v>11</v>
      </c>
      <c r="B1" s="61"/>
      <c r="C1" s="61"/>
      <c r="D1" s="61"/>
      <c r="E1" s="61"/>
    </row>
    <row r="2" spans="1:5" ht="41.25" customHeight="1" x14ac:dyDescent="0.3">
      <c r="A2" s="62" t="s">
        <v>12</v>
      </c>
      <c r="B2" s="63"/>
      <c r="C2" s="63"/>
      <c r="D2" s="63"/>
      <c r="E2" s="63"/>
    </row>
    <row r="3" spans="1:5" x14ac:dyDescent="0.25">
      <c r="A3" s="64" t="s">
        <v>52</v>
      </c>
      <c r="B3" s="64"/>
      <c r="C3" s="64"/>
      <c r="D3" s="64"/>
      <c r="E3" s="64"/>
    </row>
    <row r="4" spans="1:5" s="1" customFormat="1" ht="15.6" x14ac:dyDescent="0.3">
      <c r="A4" s="5" t="s">
        <v>13</v>
      </c>
      <c r="B4" s="11"/>
      <c r="C4" s="11"/>
      <c r="D4" s="65" t="s">
        <v>53</v>
      </c>
      <c r="E4" s="65"/>
    </row>
    <row r="5" spans="1:5" x14ac:dyDescent="0.25">
      <c r="A5" s="24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66" t="s">
        <v>27</v>
      </c>
      <c r="B7" s="66"/>
      <c r="C7" s="66"/>
      <c r="D7" s="66"/>
      <c r="E7" s="66"/>
    </row>
    <row r="8" spans="1:5" x14ac:dyDescent="0.25">
      <c r="A8" s="67" t="s">
        <v>1</v>
      </c>
      <c r="B8" s="67"/>
      <c r="C8" s="67"/>
      <c r="D8" s="67"/>
      <c r="E8" s="67"/>
    </row>
    <row r="9" spans="1:5" ht="15" customHeight="1" x14ac:dyDescent="0.25">
      <c r="A9" s="60" t="s">
        <v>42</v>
      </c>
      <c r="B9" s="60"/>
      <c r="C9" s="60"/>
      <c r="D9" s="60"/>
      <c r="E9" s="60"/>
    </row>
    <row r="10" spans="1:5" ht="25.5" customHeight="1" x14ac:dyDescent="0.25">
      <c r="A10" s="68" t="s">
        <v>14</v>
      </c>
      <c r="B10" s="69"/>
      <c r="C10" s="69"/>
      <c r="D10" s="69"/>
      <c r="E10" s="69"/>
    </row>
    <row r="11" spans="1:5" ht="33" customHeight="1" x14ac:dyDescent="0.25">
      <c r="A11" s="60" t="s">
        <v>43</v>
      </c>
      <c r="B11" s="60"/>
      <c r="C11" s="60"/>
      <c r="D11" s="60"/>
      <c r="E11" s="60"/>
    </row>
    <row r="12" spans="1:5" ht="15.6" customHeight="1" x14ac:dyDescent="0.25">
      <c r="A12" s="67" t="s">
        <v>15</v>
      </c>
      <c r="B12" s="70"/>
      <c r="C12" s="70"/>
      <c r="D12" s="70"/>
      <c r="E12" s="70"/>
    </row>
    <row r="13" spans="1:5" ht="18.75" customHeight="1" x14ac:dyDescent="0.25">
      <c r="A13" s="60" t="s">
        <v>24</v>
      </c>
      <c r="B13" s="60"/>
      <c r="C13" s="60"/>
      <c r="D13" s="60"/>
      <c r="E13" s="60"/>
    </row>
    <row r="14" spans="1:5" ht="17.25" customHeight="1" x14ac:dyDescent="0.25">
      <c r="A14" s="67" t="s">
        <v>2</v>
      </c>
      <c r="B14" s="70"/>
      <c r="C14" s="70"/>
      <c r="D14" s="70"/>
      <c r="E14" s="70"/>
    </row>
    <row r="15" spans="1:5" ht="20.25" customHeight="1" x14ac:dyDescent="0.25">
      <c r="A15" s="60" t="s">
        <v>25</v>
      </c>
      <c r="B15" s="60"/>
      <c r="C15" s="60"/>
      <c r="D15" s="60"/>
      <c r="E15" s="60"/>
    </row>
    <row r="16" spans="1:5" ht="10.5" customHeight="1" x14ac:dyDescent="0.25">
      <c r="A16" s="67" t="s">
        <v>16</v>
      </c>
      <c r="B16" s="70"/>
      <c r="C16" s="70"/>
      <c r="D16" s="70"/>
      <c r="E16" s="70"/>
    </row>
    <row r="17" spans="1:7" ht="30" customHeight="1" x14ac:dyDescent="0.25">
      <c r="A17" s="60" t="s">
        <v>17</v>
      </c>
      <c r="B17" s="60"/>
      <c r="C17" s="60"/>
      <c r="D17" s="60"/>
      <c r="E17" s="60"/>
    </row>
    <row r="18" spans="1:7" ht="57.6" customHeight="1" x14ac:dyDescent="0.25">
      <c r="A18" s="60" t="s">
        <v>28</v>
      </c>
      <c r="B18" s="60"/>
      <c r="C18" s="60"/>
      <c r="D18" s="60"/>
      <c r="E18" s="60"/>
    </row>
    <row r="19" spans="1:7" ht="39.75" customHeight="1" x14ac:dyDescent="0.25">
      <c r="A19" s="72" t="s">
        <v>29</v>
      </c>
      <c r="B19" s="72"/>
      <c r="C19" s="72"/>
      <c r="D19" s="72"/>
      <c r="E19" s="72"/>
    </row>
    <row r="20" spans="1:7" x14ac:dyDescent="0.25">
      <c r="A20" s="72"/>
      <c r="B20" s="72"/>
      <c r="C20" s="72"/>
      <c r="D20" s="72"/>
      <c r="E20" s="72"/>
      <c r="F20" s="2">
        <v>1978.6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1" t="s">
        <v>51</v>
      </c>
      <c r="B22" s="10" t="s">
        <v>45</v>
      </c>
      <c r="C22" s="3" t="s">
        <v>4</v>
      </c>
      <c r="D22" s="3">
        <f>12.21</f>
        <v>12.21</v>
      </c>
      <c r="E22" s="9">
        <f>D22*F20*G20</f>
        <v>72476.118000000002</v>
      </c>
    </row>
    <row r="23" spans="1:7" ht="39.6" x14ac:dyDescent="0.25">
      <c r="A23" s="8" t="s">
        <v>22</v>
      </c>
      <c r="B23" s="10" t="s">
        <v>23</v>
      </c>
      <c r="C23" s="3" t="s">
        <v>4</v>
      </c>
      <c r="D23" s="3">
        <v>0</v>
      </c>
      <c r="E23" s="9">
        <v>80.010000000000005</v>
      </c>
    </row>
    <row r="24" spans="1:7" ht="55.2" x14ac:dyDescent="0.25">
      <c r="A24" s="8" t="s">
        <v>58</v>
      </c>
      <c r="B24" s="27" t="s">
        <v>59</v>
      </c>
      <c r="C24" s="3" t="s">
        <v>4</v>
      </c>
      <c r="D24" s="3"/>
      <c r="E24" s="9">
        <v>259.92</v>
      </c>
    </row>
    <row r="25" spans="1:7" x14ac:dyDescent="0.25">
      <c r="A25" s="8" t="s">
        <v>46</v>
      </c>
      <c r="B25" s="10" t="s">
        <v>26</v>
      </c>
      <c r="C25" s="3" t="s">
        <v>4</v>
      </c>
      <c r="D25" s="3">
        <v>4.5999999999999996</v>
      </c>
      <c r="E25" s="9">
        <f>D25*F20*G20</f>
        <v>27304.68</v>
      </c>
    </row>
    <row r="26" spans="1:7" x14ac:dyDescent="0.25">
      <c r="A26" s="8" t="s">
        <v>38</v>
      </c>
      <c r="B26" s="10" t="s">
        <v>32</v>
      </c>
      <c r="C26" s="3" t="s">
        <v>33</v>
      </c>
      <c r="D26" s="3"/>
      <c r="E26" s="9">
        <v>0</v>
      </c>
    </row>
    <row r="27" spans="1:7" x14ac:dyDescent="0.25">
      <c r="A27" s="8" t="s">
        <v>39</v>
      </c>
      <c r="B27" s="10" t="s">
        <v>32</v>
      </c>
      <c r="C27" s="3" t="s">
        <v>33</v>
      </c>
      <c r="D27" s="3"/>
      <c r="E27" s="9">
        <v>4084.85</v>
      </c>
    </row>
    <row r="28" spans="1:7" x14ac:dyDescent="0.25">
      <c r="A28" s="8" t="s">
        <v>47</v>
      </c>
      <c r="B28" s="10" t="s">
        <v>32</v>
      </c>
      <c r="C28" s="3" t="s">
        <v>33</v>
      </c>
      <c r="D28" s="3"/>
      <c r="E28" s="9">
        <v>3135.45</v>
      </c>
    </row>
    <row r="29" spans="1:7" x14ac:dyDescent="0.25">
      <c r="A29" s="8" t="s">
        <v>54</v>
      </c>
      <c r="B29" s="10" t="s">
        <v>32</v>
      </c>
      <c r="C29" s="3" t="s">
        <v>33</v>
      </c>
      <c r="D29" s="3"/>
      <c r="E29" s="9">
        <v>3400</v>
      </c>
    </row>
    <row r="30" spans="1:7" x14ac:dyDescent="0.25">
      <c r="A30" s="8" t="s">
        <v>31</v>
      </c>
      <c r="B30" s="10" t="s">
        <v>32</v>
      </c>
      <c r="C30" s="3" t="s">
        <v>33</v>
      </c>
      <c r="D30" s="3"/>
      <c r="E30" s="9">
        <v>1940.58</v>
      </c>
    </row>
    <row r="31" spans="1:7" ht="27.6" x14ac:dyDescent="0.25">
      <c r="A31" s="22" t="s">
        <v>55</v>
      </c>
      <c r="B31" s="10" t="s">
        <v>56</v>
      </c>
      <c r="C31" s="3" t="s">
        <v>57</v>
      </c>
      <c r="D31" s="3">
        <v>4</v>
      </c>
      <c r="E31" s="9">
        <f>D31*197.1</f>
        <v>788.4</v>
      </c>
    </row>
    <row r="32" spans="1:7" s="16" customFormat="1" x14ac:dyDescent="0.25">
      <c r="A32" s="12" t="s">
        <v>30</v>
      </c>
      <c r="B32" s="13"/>
      <c r="C32" s="14"/>
      <c r="D32" s="14"/>
      <c r="E32" s="15">
        <f>SUM(E22:E31)</f>
        <v>113470.008</v>
      </c>
    </row>
    <row r="34" spans="1:5" ht="35.25" customHeight="1" x14ac:dyDescent="0.25">
      <c r="A34" s="60" t="s">
        <v>60</v>
      </c>
      <c r="B34" s="60"/>
      <c r="C34" s="60"/>
      <c r="D34" s="60"/>
      <c r="E34" s="60"/>
    </row>
    <row r="35" spans="1:5" ht="37.5" customHeight="1" x14ac:dyDescent="0.25">
      <c r="A35" s="60" t="s">
        <v>21</v>
      </c>
      <c r="B35" s="60"/>
      <c r="C35" s="60"/>
      <c r="D35" s="60"/>
      <c r="E35" s="60"/>
    </row>
    <row r="36" spans="1:5" ht="15" customHeight="1" x14ac:dyDescent="0.25">
      <c r="A36" s="60" t="s">
        <v>20</v>
      </c>
      <c r="B36" s="60"/>
      <c r="C36" s="60"/>
      <c r="D36" s="60"/>
      <c r="E36" s="60"/>
    </row>
    <row r="37" spans="1:5" ht="31.5" customHeight="1" x14ac:dyDescent="0.25">
      <c r="A37" s="60" t="s">
        <v>35</v>
      </c>
      <c r="B37" s="60"/>
      <c r="C37" s="60"/>
      <c r="D37" s="60"/>
      <c r="E37" s="60"/>
    </row>
    <row r="38" spans="1:5" x14ac:dyDescent="0.25">
      <c r="A38" s="71" t="s">
        <v>5</v>
      </c>
      <c r="B38" s="71"/>
      <c r="C38" s="71"/>
      <c r="D38" s="71"/>
      <c r="E38" s="71"/>
    </row>
    <row r="39" spans="1:5" x14ac:dyDescent="0.25">
      <c r="A39" s="60" t="s">
        <v>18</v>
      </c>
      <c r="B39" s="60"/>
      <c r="C39" s="60"/>
      <c r="D39" s="60"/>
      <c r="E39" s="60"/>
    </row>
    <row r="40" spans="1:5" x14ac:dyDescent="0.25">
      <c r="A40" s="73" t="s">
        <v>34</v>
      </c>
      <c r="B40" s="73"/>
      <c r="C40" s="73"/>
      <c r="D40" s="73"/>
      <c r="E40" s="6"/>
    </row>
    <row r="41" spans="1:5" x14ac:dyDescent="0.25">
      <c r="B41" s="74" t="s">
        <v>19</v>
      </c>
      <c r="C41" s="74"/>
      <c r="D41" s="74"/>
      <c r="E41" s="7" t="s">
        <v>6</v>
      </c>
    </row>
    <row r="42" spans="1:5" x14ac:dyDescent="0.25">
      <c r="A42" s="23"/>
      <c r="B42" s="23"/>
      <c r="C42" s="23"/>
      <c r="D42" s="23"/>
      <c r="E42" s="23"/>
    </row>
    <row r="43" spans="1:5" x14ac:dyDescent="0.25">
      <c r="A43" s="75" t="s">
        <v>44</v>
      </c>
      <c r="B43" s="75"/>
      <c r="C43" s="75"/>
      <c r="D43" s="75"/>
      <c r="E43" s="6"/>
    </row>
    <row r="44" spans="1:5" x14ac:dyDescent="0.25">
      <c r="B44" s="76" t="s">
        <v>19</v>
      </c>
      <c r="C44" s="76"/>
      <c r="D44" s="76"/>
      <c r="E44" s="7" t="s">
        <v>6</v>
      </c>
    </row>
    <row r="46" spans="1:5" x14ac:dyDescent="0.25">
      <c r="A46" s="2" t="s">
        <v>49</v>
      </c>
    </row>
    <row r="47" spans="1:5" x14ac:dyDescent="0.25">
      <c r="A47" s="16" t="s">
        <v>36</v>
      </c>
    </row>
    <row r="48" spans="1:5" x14ac:dyDescent="0.25">
      <c r="A48" s="2" t="s">
        <v>41</v>
      </c>
      <c r="B48" s="17">
        <v>53063.040000000001</v>
      </c>
    </row>
    <row r="49" spans="1:2" ht="13.2" customHeight="1" x14ac:dyDescent="0.25">
      <c r="A49" s="25" t="s">
        <v>61</v>
      </c>
      <c r="B49" s="18"/>
    </row>
    <row r="50" spans="1:2" x14ac:dyDescent="0.25">
      <c r="A50" s="2" t="s">
        <v>50</v>
      </c>
      <c r="B50" s="18">
        <v>122568.95</v>
      </c>
    </row>
    <row r="51" spans="1:2" x14ac:dyDescent="0.25">
      <c r="A51" s="25" t="s">
        <v>48</v>
      </c>
      <c r="B51" s="18">
        <f>3*150</f>
        <v>450</v>
      </c>
    </row>
    <row r="52" spans="1:2" x14ac:dyDescent="0.25">
      <c r="A52" s="26" t="s">
        <v>62</v>
      </c>
      <c r="B52" s="18"/>
    </row>
    <row r="53" spans="1:2" ht="27.6" x14ac:dyDescent="0.25">
      <c r="A53" s="25" t="s">
        <v>40</v>
      </c>
      <c r="B53" s="18">
        <f>E32</f>
        <v>113470.008</v>
      </c>
    </row>
    <row r="54" spans="1:2" x14ac:dyDescent="0.25">
      <c r="A54" s="19" t="s">
        <v>37</v>
      </c>
      <c r="B54" s="20">
        <f>B48+B50+B51-B53</f>
        <v>62611.981999999989</v>
      </c>
    </row>
  </sheetData>
  <mergeCells count="29">
    <mergeCell ref="A39:E39"/>
    <mergeCell ref="A40:D40"/>
    <mergeCell ref="B41:D41"/>
    <mergeCell ref="A43:D43"/>
    <mergeCell ref="B44:D44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37" zoomScaleNormal="100" zoomScaleSheetLayoutView="100" workbookViewId="0">
      <selection activeCell="B52" sqref="B52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11" style="2" bestFit="1" customWidth="1"/>
    <col min="7" max="16384" width="9.109375" style="2"/>
  </cols>
  <sheetData>
    <row r="1" spans="1:5" ht="15.6" x14ac:dyDescent="0.25">
      <c r="A1" s="61" t="s">
        <v>11</v>
      </c>
      <c r="B1" s="61"/>
      <c r="C1" s="61"/>
      <c r="D1" s="61"/>
      <c r="E1" s="61"/>
    </row>
    <row r="2" spans="1:5" ht="41.25" customHeight="1" x14ac:dyDescent="0.3">
      <c r="A2" s="62" t="s">
        <v>12</v>
      </c>
      <c r="B2" s="63"/>
      <c r="C2" s="63"/>
      <c r="D2" s="63"/>
      <c r="E2" s="63"/>
    </row>
    <row r="3" spans="1:5" x14ac:dyDescent="0.25">
      <c r="A3" s="64" t="s">
        <v>68</v>
      </c>
      <c r="B3" s="64"/>
      <c r="C3" s="64"/>
      <c r="D3" s="64"/>
      <c r="E3" s="64"/>
    </row>
    <row r="4" spans="1:5" s="1" customFormat="1" ht="15.6" x14ac:dyDescent="0.3">
      <c r="A4" s="5" t="s">
        <v>13</v>
      </c>
      <c r="B4" s="11"/>
      <c r="C4" s="11"/>
      <c r="D4" s="65" t="s">
        <v>69</v>
      </c>
      <c r="E4" s="65"/>
    </row>
    <row r="5" spans="1:5" x14ac:dyDescent="0.25">
      <c r="A5" s="29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66" t="s">
        <v>27</v>
      </c>
      <c r="B7" s="66"/>
      <c r="C7" s="66"/>
      <c r="D7" s="66"/>
      <c r="E7" s="66"/>
    </row>
    <row r="8" spans="1:5" x14ac:dyDescent="0.25">
      <c r="A8" s="67" t="s">
        <v>1</v>
      </c>
      <c r="B8" s="67"/>
      <c r="C8" s="67"/>
      <c r="D8" s="67"/>
      <c r="E8" s="67"/>
    </row>
    <row r="9" spans="1:5" ht="15" customHeight="1" x14ac:dyDescent="0.25">
      <c r="A9" s="60" t="s">
        <v>42</v>
      </c>
      <c r="B9" s="60"/>
      <c r="C9" s="60"/>
      <c r="D9" s="60"/>
      <c r="E9" s="60"/>
    </row>
    <row r="10" spans="1:5" ht="25.5" customHeight="1" x14ac:dyDescent="0.25">
      <c r="A10" s="68" t="s">
        <v>14</v>
      </c>
      <c r="B10" s="69"/>
      <c r="C10" s="69"/>
      <c r="D10" s="69"/>
      <c r="E10" s="69"/>
    </row>
    <row r="11" spans="1:5" ht="33" customHeight="1" x14ac:dyDescent="0.25">
      <c r="A11" s="60" t="s">
        <v>43</v>
      </c>
      <c r="B11" s="60"/>
      <c r="C11" s="60"/>
      <c r="D11" s="60"/>
      <c r="E11" s="60"/>
    </row>
    <row r="12" spans="1:5" ht="15.6" customHeight="1" x14ac:dyDescent="0.25">
      <c r="A12" s="67" t="s">
        <v>15</v>
      </c>
      <c r="B12" s="70"/>
      <c r="C12" s="70"/>
      <c r="D12" s="70"/>
      <c r="E12" s="70"/>
    </row>
    <row r="13" spans="1:5" ht="18.75" customHeight="1" x14ac:dyDescent="0.25">
      <c r="A13" s="60" t="s">
        <v>24</v>
      </c>
      <c r="B13" s="60"/>
      <c r="C13" s="60"/>
      <c r="D13" s="60"/>
      <c r="E13" s="60"/>
    </row>
    <row r="14" spans="1:5" ht="17.25" customHeight="1" x14ac:dyDescent="0.25">
      <c r="A14" s="67" t="s">
        <v>2</v>
      </c>
      <c r="B14" s="70"/>
      <c r="C14" s="70"/>
      <c r="D14" s="70"/>
      <c r="E14" s="70"/>
    </row>
    <row r="15" spans="1:5" ht="20.25" customHeight="1" x14ac:dyDescent="0.25">
      <c r="A15" s="60" t="s">
        <v>25</v>
      </c>
      <c r="B15" s="60"/>
      <c r="C15" s="60"/>
      <c r="D15" s="60"/>
      <c r="E15" s="60"/>
    </row>
    <row r="16" spans="1:5" ht="10.5" customHeight="1" x14ac:dyDescent="0.25">
      <c r="A16" s="67" t="s">
        <v>16</v>
      </c>
      <c r="B16" s="70"/>
      <c r="C16" s="70"/>
      <c r="D16" s="70"/>
      <c r="E16" s="70"/>
    </row>
    <row r="17" spans="1:7" ht="30" customHeight="1" x14ac:dyDescent="0.25">
      <c r="A17" s="60" t="s">
        <v>17</v>
      </c>
      <c r="B17" s="60"/>
      <c r="C17" s="60"/>
      <c r="D17" s="60"/>
      <c r="E17" s="60"/>
    </row>
    <row r="18" spans="1:7" ht="57.6" customHeight="1" x14ac:dyDescent="0.25">
      <c r="A18" s="60" t="s">
        <v>28</v>
      </c>
      <c r="B18" s="60"/>
      <c r="C18" s="60"/>
      <c r="D18" s="60"/>
      <c r="E18" s="60"/>
    </row>
    <row r="19" spans="1:7" ht="39.75" customHeight="1" x14ac:dyDescent="0.25">
      <c r="A19" s="72" t="s">
        <v>29</v>
      </c>
      <c r="B19" s="72"/>
      <c r="C19" s="72"/>
      <c r="D19" s="72"/>
      <c r="E19" s="72"/>
    </row>
    <row r="20" spans="1:7" x14ac:dyDescent="0.25">
      <c r="A20" s="72"/>
      <c r="B20" s="72"/>
      <c r="C20" s="72"/>
      <c r="D20" s="72"/>
      <c r="E20" s="72"/>
      <c r="F20" s="2">
        <v>1978.6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1" t="s">
        <v>51</v>
      </c>
      <c r="B22" s="10" t="s">
        <v>45</v>
      </c>
      <c r="C22" s="3" t="s">
        <v>4</v>
      </c>
      <c r="D22" s="3">
        <f>12.21</f>
        <v>12.21</v>
      </c>
      <c r="E22" s="9">
        <f>D22*F20*G20</f>
        <v>72476.118000000002</v>
      </c>
    </row>
    <row r="23" spans="1:7" ht="39.6" x14ac:dyDescent="0.25">
      <c r="A23" s="8" t="s">
        <v>22</v>
      </c>
      <c r="B23" s="10" t="s">
        <v>23</v>
      </c>
      <c r="C23" s="3" t="s">
        <v>4</v>
      </c>
      <c r="D23" s="3">
        <v>0</v>
      </c>
      <c r="E23" s="9">
        <v>80.010000000000005</v>
      </c>
    </row>
    <row r="24" spans="1:7" ht="69" x14ac:dyDescent="0.25">
      <c r="A24" s="8" t="s">
        <v>63</v>
      </c>
      <c r="B24" s="10" t="s">
        <v>64</v>
      </c>
      <c r="C24" s="3" t="s">
        <v>4</v>
      </c>
      <c r="D24" s="3"/>
      <c r="E24" s="9">
        <f>1272.78*3</f>
        <v>3818.34</v>
      </c>
    </row>
    <row r="25" spans="1:7" x14ac:dyDescent="0.25">
      <c r="A25" s="8" t="s">
        <v>46</v>
      </c>
      <c r="B25" s="10" t="s">
        <v>26</v>
      </c>
      <c r="C25" s="3" t="s">
        <v>4</v>
      </c>
      <c r="D25" s="3">
        <v>4.5999999999999996</v>
      </c>
      <c r="E25" s="9">
        <f>D25*F20*G20</f>
        <v>27304.68</v>
      </c>
    </row>
    <row r="26" spans="1:7" x14ac:dyDescent="0.25">
      <c r="A26" s="8" t="s">
        <v>38</v>
      </c>
      <c r="B26" s="10" t="s">
        <v>64</v>
      </c>
      <c r="C26" s="3" t="s">
        <v>33</v>
      </c>
      <c r="D26" s="3"/>
      <c r="E26" s="9">
        <v>0</v>
      </c>
    </row>
    <row r="27" spans="1:7" x14ac:dyDescent="0.25">
      <c r="A27" s="8" t="s">
        <v>39</v>
      </c>
      <c r="B27" s="10" t="s">
        <v>64</v>
      </c>
      <c r="C27" s="3" t="s">
        <v>33</v>
      </c>
      <c r="D27" s="3"/>
      <c r="E27" s="9">
        <v>3542</v>
      </c>
    </row>
    <row r="28" spans="1:7" x14ac:dyDescent="0.25">
      <c r="A28" s="8" t="s">
        <v>47</v>
      </c>
      <c r="B28" s="10" t="s">
        <v>64</v>
      </c>
      <c r="C28" s="3" t="s">
        <v>33</v>
      </c>
      <c r="D28" s="3"/>
      <c r="E28" s="9">
        <v>3135.45</v>
      </c>
    </row>
    <row r="29" spans="1:7" x14ac:dyDescent="0.25">
      <c r="A29" s="8" t="s">
        <v>31</v>
      </c>
      <c r="B29" s="10" t="s">
        <v>64</v>
      </c>
      <c r="C29" s="3" t="s">
        <v>33</v>
      </c>
      <c r="D29" s="3"/>
      <c r="E29" s="9">
        <v>868.68</v>
      </c>
    </row>
    <row r="30" spans="1:7" ht="27.6" x14ac:dyDescent="0.25">
      <c r="A30" s="22" t="s">
        <v>65</v>
      </c>
      <c r="B30" s="10" t="s">
        <v>66</v>
      </c>
      <c r="C30" s="3" t="s">
        <v>57</v>
      </c>
      <c r="D30" s="3">
        <v>23</v>
      </c>
      <c r="E30" s="9">
        <f>D30*197.1</f>
        <v>4533.3</v>
      </c>
    </row>
    <row r="31" spans="1:7" x14ac:dyDescent="0.25">
      <c r="A31" s="31" t="s">
        <v>70</v>
      </c>
      <c r="B31" s="10"/>
      <c r="C31" s="3"/>
      <c r="D31" s="3"/>
      <c r="E31" s="9">
        <v>199.17</v>
      </c>
    </row>
    <row r="32" spans="1:7" s="16" customFormat="1" x14ac:dyDescent="0.25">
      <c r="A32" s="12" t="s">
        <v>30</v>
      </c>
      <c r="B32" s="13"/>
      <c r="C32" s="14"/>
      <c r="D32" s="14"/>
      <c r="E32" s="15">
        <f>SUM(E22:E31)</f>
        <v>115957.74799999998</v>
      </c>
    </row>
    <row r="34" spans="1:5" ht="35.25" customHeight="1" x14ac:dyDescent="0.25">
      <c r="A34" s="60" t="s">
        <v>71</v>
      </c>
      <c r="B34" s="60"/>
      <c r="C34" s="60"/>
      <c r="D34" s="60"/>
      <c r="E34" s="60"/>
    </row>
    <row r="35" spans="1:5" ht="37.5" customHeight="1" x14ac:dyDescent="0.25">
      <c r="A35" s="60" t="s">
        <v>21</v>
      </c>
      <c r="B35" s="60"/>
      <c r="C35" s="60"/>
      <c r="D35" s="60"/>
      <c r="E35" s="60"/>
    </row>
    <row r="36" spans="1:5" ht="15" customHeight="1" x14ac:dyDescent="0.25">
      <c r="A36" s="60" t="s">
        <v>20</v>
      </c>
      <c r="B36" s="60"/>
      <c r="C36" s="60"/>
      <c r="D36" s="60"/>
      <c r="E36" s="60"/>
    </row>
    <row r="37" spans="1:5" ht="31.5" customHeight="1" x14ac:dyDescent="0.25">
      <c r="A37" s="60" t="s">
        <v>35</v>
      </c>
      <c r="B37" s="60"/>
      <c r="C37" s="60"/>
      <c r="D37" s="60"/>
      <c r="E37" s="60"/>
    </row>
    <row r="38" spans="1:5" x14ac:dyDescent="0.25">
      <c r="A38" s="71" t="s">
        <v>5</v>
      </c>
      <c r="B38" s="71"/>
      <c r="C38" s="71"/>
      <c r="D38" s="71"/>
      <c r="E38" s="71"/>
    </row>
    <row r="39" spans="1:5" x14ac:dyDescent="0.25">
      <c r="A39" s="60" t="s">
        <v>18</v>
      </c>
      <c r="B39" s="60"/>
      <c r="C39" s="60"/>
      <c r="D39" s="60"/>
      <c r="E39" s="60"/>
    </row>
    <row r="40" spans="1:5" x14ac:dyDescent="0.25">
      <c r="A40" s="73" t="s">
        <v>34</v>
      </c>
      <c r="B40" s="73"/>
      <c r="C40" s="73"/>
      <c r="D40" s="73"/>
      <c r="E40" s="6"/>
    </row>
    <row r="41" spans="1:5" x14ac:dyDescent="0.25">
      <c r="B41" s="74" t="s">
        <v>19</v>
      </c>
      <c r="C41" s="74"/>
      <c r="D41" s="74"/>
      <c r="E41" s="7" t="s">
        <v>6</v>
      </c>
    </row>
    <row r="42" spans="1:5" x14ac:dyDescent="0.25">
      <c r="A42" s="28"/>
      <c r="B42" s="28"/>
      <c r="C42" s="28"/>
      <c r="D42" s="28"/>
      <c r="E42" s="28"/>
    </row>
    <row r="43" spans="1:5" x14ac:dyDescent="0.25">
      <c r="A43" s="75" t="s">
        <v>44</v>
      </c>
      <c r="B43" s="75"/>
      <c r="C43" s="75"/>
      <c r="D43" s="75"/>
      <c r="E43" s="6"/>
    </row>
    <row r="44" spans="1:5" x14ac:dyDescent="0.25">
      <c r="B44" s="76" t="s">
        <v>19</v>
      </c>
      <c r="C44" s="76"/>
      <c r="D44" s="76"/>
      <c r="E44" s="7" t="s">
        <v>6</v>
      </c>
    </row>
    <row r="46" spans="1:5" x14ac:dyDescent="0.25">
      <c r="A46" s="2" t="s">
        <v>49</v>
      </c>
    </row>
    <row r="47" spans="1:5" x14ac:dyDescent="0.25">
      <c r="A47" s="16" t="s">
        <v>36</v>
      </c>
    </row>
    <row r="48" spans="1:5" x14ac:dyDescent="0.25">
      <c r="A48" s="2" t="s">
        <v>41</v>
      </c>
      <c r="B48" s="17">
        <f>'1кв'!B54</f>
        <v>62611.981999999989</v>
      </c>
    </row>
    <row r="49" spans="1:2" ht="13.2" customHeight="1" x14ac:dyDescent="0.25">
      <c r="A49" s="30" t="s">
        <v>67</v>
      </c>
      <c r="B49" s="18"/>
    </row>
    <row r="50" spans="1:2" x14ac:dyDescent="0.25">
      <c r="A50" s="2" t="s">
        <v>50</v>
      </c>
      <c r="B50" s="18">
        <v>115588.07</v>
      </c>
    </row>
    <row r="51" spans="1:2" x14ac:dyDescent="0.25">
      <c r="A51" s="30" t="s">
        <v>48</v>
      </c>
      <c r="B51" s="18">
        <f>3*150</f>
        <v>450</v>
      </c>
    </row>
    <row r="52" spans="1:2" x14ac:dyDescent="0.25">
      <c r="A52" s="30" t="s">
        <v>62</v>
      </c>
      <c r="B52" s="18"/>
    </row>
    <row r="53" spans="1:2" ht="27.6" x14ac:dyDescent="0.25">
      <c r="A53" s="30" t="s">
        <v>40</v>
      </c>
      <c r="B53" s="18">
        <f>E32</f>
        <v>115957.74799999998</v>
      </c>
    </row>
    <row r="54" spans="1:2" x14ac:dyDescent="0.25">
      <c r="A54" s="19" t="s">
        <v>37</v>
      </c>
      <c r="B54" s="20">
        <f>B48+B50+B51-B53</f>
        <v>62692.304000000018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40" zoomScaleNormal="100" zoomScaleSheetLayoutView="100" workbookViewId="0">
      <selection activeCell="B55" sqref="B55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11" style="2" bestFit="1" customWidth="1"/>
    <col min="7" max="16384" width="9.109375" style="2"/>
  </cols>
  <sheetData>
    <row r="1" spans="1:5" ht="15.6" x14ac:dyDescent="0.25">
      <c r="A1" s="61" t="s">
        <v>11</v>
      </c>
      <c r="B1" s="61"/>
      <c r="C1" s="61"/>
      <c r="D1" s="61"/>
      <c r="E1" s="61"/>
    </row>
    <row r="2" spans="1:5" ht="41.25" customHeight="1" x14ac:dyDescent="0.3">
      <c r="A2" s="62" t="s">
        <v>12</v>
      </c>
      <c r="B2" s="63"/>
      <c r="C2" s="63"/>
      <c r="D2" s="63"/>
      <c r="E2" s="63"/>
    </row>
    <row r="3" spans="1:5" x14ac:dyDescent="0.25">
      <c r="A3" s="64" t="s">
        <v>72</v>
      </c>
      <c r="B3" s="64"/>
      <c r="C3" s="64"/>
      <c r="D3" s="64"/>
      <c r="E3" s="64"/>
    </row>
    <row r="4" spans="1:5" s="1" customFormat="1" ht="15.6" x14ac:dyDescent="0.3">
      <c r="A4" s="5" t="s">
        <v>13</v>
      </c>
      <c r="B4" s="11"/>
      <c r="C4" s="11"/>
      <c r="D4" s="65" t="s">
        <v>73</v>
      </c>
      <c r="E4" s="65"/>
    </row>
    <row r="5" spans="1:5" x14ac:dyDescent="0.25">
      <c r="A5" s="33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66" t="s">
        <v>27</v>
      </c>
      <c r="B7" s="66"/>
      <c r="C7" s="66"/>
      <c r="D7" s="66"/>
      <c r="E7" s="66"/>
    </row>
    <row r="8" spans="1:5" x14ac:dyDescent="0.25">
      <c r="A8" s="67" t="s">
        <v>1</v>
      </c>
      <c r="B8" s="67"/>
      <c r="C8" s="67"/>
      <c r="D8" s="67"/>
      <c r="E8" s="67"/>
    </row>
    <row r="9" spans="1:5" ht="15" customHeight="1" x14ac:dyDescent="0.25">
      <c r="A9" s="60" t="s">
        <v>42</v>
      </c>
      <c r="B9" s="60"/>
      <c r="C9" s="60"/>
      <c r="D9" s="60"/>
      <c r="E9" s="60"/>
    </row>
    <row r="10" spans="1:5" ht="25.5" customHeight="1" x14ac:dyDescent="0.25">
      <c r="A10" s="68" t="s">
        <v>14</v>
      </c>
      <c r="B10" s="69"/>
      <c r="C10" s="69"/>
      <c r="D10" s="69"/>
      <c r="E10" s="69"/>
    </row>
    <row r="11" spans="1:5" ht="33" customHeight="1" x14ac:dyDescent="0.25">
      <c r="A11" s="60" t="s">
        <v>43</v>
      </c>
      <c r="B11" s="60"/>
      <c r="C11" s="60"/>
      <c r="D11" s="60"/>
      <c r="E11" s="60"/>
    </row>
    <row r="12" spans="1:5" ht="15.6" customHeight="1" x14ac:dyDescent="0.25">
      <c r="A12" s="67" t="s">
        <v>15</v>
      </c>
      <c r="B12" s="70"/>
      <c r="C12" s="70"/>
      <c r="D12" s="70"/>
      <c r="E12" s="70"/>
    </row>
    <row r="13" spans="1:5" ht="18.75" customHeight="1" x14ac:dyDescent="0.25">
      <c r="A13" s="60" t="s">
        <v>24</v>
      </c>
      <c r="B13" s="60"/>
      <c r="C13" s="60"/>
      <c r="D13" s="60"/>
      <c r="E13" s="60"/>
    </row>
    <row r="14" spans="1:5" ht="17.25" customHeight="1" x14ac:dyDescent="0.25">
      <c r="A14" s="67" t="s">
        <v>2</v>
      </c>
      <c r="B14" s="70"/>
      <c r="C14" s="70"/>
      <c r="D14" s="70"/>
      <c r="E14" s="70"/>
    </row>
    <row r="15" spans="1:5" ht="20.25" customHeight="1" x14ac:dyDescent="0.25">
      <c r="A15" s="60" t="s">
        <v>25</v>
      </c>
      <c r="B15" s="60"/>
      <c r="C15" s="60"/>
      <c r="D15" s="60"/>
      <c r="E15" s="60"/>
    </row>
    <row r="16" spans="1:5" ht="10.5" customHeight="1" x14ac:dyDescent="0.25">
      <c r="A16" s="67" t="s">
        <v>16</v>
      </c>
      <c r="B16" s="70"/>
      <c r="C16" s="70"/>
      <c r="D16" s="70"/>
      <c r="E16" s="70"/>
    </row>
    <row r="17" spans="1:7" ht="30" customHeight="1" x14ac:dyDescent="0.25">
      <c r="A17" s="60" t="s">
        <v>17</v>
      </c>
      <c r="B17" s="60"/>
      <c r="C17" s="60"/>
      <c r="D17" s="60"/>
      <c r="E17" s="60"/>
    </row>
    <row r="18" spans="1:7" ht="57.6" customHeight="1" x14ac:dyDescent="0.25">
      <c r="A18" s="60" t="s">
        <v>28</v>
      </c>
      <c r="B18" s="60"/>
      <c r="C18" s="60"/>
      <c r="D18" s="60"/>
      <c r="E18" s="60"/>
    </row>
    <row r="19" spans="1:7" ht="39.75" customHeight="1" x14ac:dyDescent="0.25">
      <c r="A19" s="72" t="s">
        <v>29</v>
      </c>
      <c r="B19" s="72"/>
      <c r="C19" s="72"/>
      <c r="D19" s="72"/>
      <c r="E19" s="72"/>
    </row>
    <row r="20" spans="1:7" x14ac:dyDescent="0.25">
      <c r="A20" s="72"/>
      <c r="B20" s="72"/>
      <c r="C20" s="72"/>
      <c r="D20" s="72"/>
      <c r="E20" s="72"/>
      <c r="F20" s="2">
        <v>1978.6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1" t="s">
        <v>51</v>
      </c>
      <c r="B22" s="10" t="s">
        <v>45</v>
      </c>
      <c r="C22" s="3" t="s">
        <v>4</v>
      </c>
      <c r="D22" s="3">
        <v>12.92</v>
      </c>
      <c r="E22" s="9">
        <f>D22*F20*G20</f>
        <v>76690.535999999993</v>
      </c>
    </row>
    <row r="23" spans="1:7" ht="39.6" x14ac:dyDescent="0.25">
      <c r="A23" s="8" t="s">
        <v>22</v>
      </c>
      <c r="B23" s="10" t="s">
        <v>23</v>
      </c>
      <c r="C23" s="3" t="s">
        <v>4</v>
      </c>
      <c r="D23" s="3"/>
      <c r="E23" s="9">
        <v>0</v>
      </c>
    </row>
    <row r="24" spans="1:7" ht="69" x14ac:dyDescent="0.25">
      <c r="A24" s="8" t="s">
        <v>63</v>
      </c>
      <c r="B24" s="10" t="s">
        <v>74</v>
      </c>
      <c r="C24" s="3" t="s">
        <v>4</v>
      </c>
      <c r="D24" s="3"/>
      <c r="E24" s="9">
        <f>1272.78*3</f>
        <v>3818.34</v>
      </c>
    </row>
    <row r="25" spans="1:7" x14ac:dyDescent="0.25">
      <c r="A25" s="8" t="s">
        <v>46</v>
      </c>
      <c r="B25" s="10" t="s">
        <v>26</v>
      </c>
      <c r="C25" s="3" t="s">
        <v>4</v>
      </c>
      <c r="D25" s="3">
        <v>4.78</v>
      </c>
      <c r="E25" s="9">
        <f>D25*F20*G20</f>
        <v>28373.124000000003</v>
      </c>
    </row>
    <row r="26" spans="1:7" x14ac:dyDescent="0.25">
      <c r="A26" s="8" t="s">
        <v>38</v>
      </c>
      <c r="B26" s="10" t="s">
        <v>74</v>
      </c>
      <c r="C26" s="3" t="s">
        <v>33</v>
      </c>
      <c r="D26" s="3"/>
      <c r="E26" s="10">
        <v>0</v>
      </c>
    </row>
    <row r="27" spans="1:7" x14ac:dyDescent="0.25">
      <c r="A27" s="8" t="s">
        <v>39</v>
      </c>
      <c r="B27" s="10" t="s">
        <v>74</v>
      </c>
      <c r="C27" s="3" t="s">
        <v>33</v>
      </c>
      <c r="D27" s="3"/>
      <c r="E27" s="9">
        <v>3611.76</v>
      </c>
    </row>
    <row r="28" spans="1:7" x14ac:dyDescent="0.25">
      <c r="A28" s="8" t="s">
        <v>47</v>
      </c>
      <c r="B28" s="10" t="s">
        <v>74</v>
      </c>
      <c r="C28" s="3" t="s">
        <v>33</v>
      </c>
      <c r="D28" s="3"/>
      <c r="E28" s="9">
        <v>3312.18</v>
      </c>
    </row>
    <row r="29" spans="1:7" x14ac:dyDescent="0.25">
      <c r="A29" s="8" t="s">
        <v>31</v>
      </c>
      <c r="B29" s="10" t="s">
        <v>74</v>
      </c>
      <c r="C29" s="3" t="s">
        <v>33</v>
      </c>
      <c r="D29" s="3"/>
      <c r="E29" s="9">
        <f>269.66</f>
        <v>269.66000000000003</v>
      </c>
    </row>
    <row r="30" spans="1:7" x14ac:dyDescent="0.25">
      <c r="A30" s="22" t="s">
        <v>75</v>
      </c>
      <c r="B30" s="10" t="s">
        <v>77</v>
      </c>
      <c r="C30" s="3" t="s">
        <v>33</v>
      </c>
      <c r="D30" s="3"/>
      <c r="E30" s="9">
        <v>2201.5</v>
      </c>
    </row>
    <row r="31" spans="1:7" x14ac:dyDescent="0.25">
      <c r="A31" s="22" t="s">
        <v>76</v>
      </c>
      <c r="B31" s="10" t="s">
        <v>77</v>
      </c>
      <c r="C31" s="3" t="s">
        <v>33</v>
      </c>
      <c r="D31" s="3"/>
      <c r="E31" s="9">
        <v>679.11</v>
      </c>
    </row>
    <row r="32" spans="1:7" x14ac:dyDescent="0.25">
      <c r="A32" s="22" t="s">
        <v>78</v>
      </c>
      <c r="B32" s="10" t="s">
        <v>77</v>
      </c>
      <c r="C32" s="3" t="s">
        <v>33</v>
      </c>
      <c r="D32" s="3"/>
      <c r="E32" s="9">
        <v>857.25</v>
      </c>
    </row>
    <row r="33" spans="1:5" x14ac:dyDescent="0.25">
      <c r="A33" s="22" t="s">
        <v>79</v>
      </c>
      <c r="B33" s="10" t="s">
        <v>77</v>
      </c>
      <c r="C33" s="3" t="s">
        <v>33</v>
      </c>
      <c r="D33" s="3"/>
      <c r="E33" s="9">
        <v>522.63</v>
      </c>
    </row>
    <row r="34" spans="1:5" x14ac:dyDescent="0.25">
      <c r="A34" s="31" t="s">
        <v>70</v>
      </c>
      <c r="B34" s="10"/>
      <c r="C34" s="3"/>
      <c r="D34" s="3"/>
      <c r="E34" s="9">
        <v>266.22000000000003</v>
      </c>
    </row>
    <row r="35" spans="1:5" s="16" customFormat="1" x14ac:dyDescent="0.25">
      <c r="A35" s="12" t="s">
        <v>30</v>
      </c>
      <c r="B35" s="13"/>
      <c r="C35" s="14"/>
      <c r="D35" s="14"/>
      <c r="E35" s="15">
        <f>SUM(E22:E34)</f>
        <v>120602.31</v>
      </c>
    </row>
    <row r="37" spans="1:5" ht="35.25" customHeight="1" x14ac:dyDescent="0.25">
      <c r="A37" s="60" t="s">
        <v>80</v>
      </c>
      <c r="B37" s="60"/>
      <c r="C37" s="60"/>
      <c r="D37" s="60"/>
      <c r="E37" s="60"/>
    </row>
    <row r="38" spans="1:5" ht="37.5" customHeight="1" x14ac:dyDescent="0.25">
      <c r="A38" s="60" t="s">
        <v>21</v>
      </c>
      <c r="B38" s="60"/>
      <c r="C38" s="60"/>
      <c r="D38" s="60"/>
      <c r="E38" s="60"/>
    </row>
    <row r="39" spans="1:5" ht="15" customHeight="1" x14ac:dyDescent="0.25">
      <c r="A39" s="60" t="s">
        <v>20</v>
      </c>
      <c r="B39" s="60"/>
      <c r="C39" s="60"/>
      <c r="D39" s="60"/>
      <c r="E39" s="60"/>
    </row>
    <row r="40" spans="1:5" ht="31.5" customHeight="1" x14ac:dyDescent="0.25">
      <c r="A40" s="60" t="s">
        <v>35</v>
      </c>
      <c r="B40" s="60"/>
      <c r="C40" s="60"/>
      <c r="D40" s="60"/>
      <c r="E40" s="60"/>
    </row>
    <row r="41" spans="1:5" x14ac:dyDescent="0.25">
      <c r="A41" s="71" t="s">
        <v>5</v>
      </c>
      <c r="B41" s="71"/>
      <c r="C41" s="71"/>
      <c r="D41" s="71"/>
      <c r="E41" s="71"/>
    </row>
    <row r="42" spans="1:5" x14ac:dyDescent="0.25">
      <c r="A42" s="60" t="s">
        <v>18</v>
      </c>
      <c r="B42" s="60"/>
      <c r="C42" s="60"/>
      <c r="D42" s="60"/>
      <c r="E42" s="60"/>
    </row>
    <row r="43" spans="1:5" x14ac:dyDescent="0.25">
      <c r="A43" s="73" t="s">
        <v>34</v>
      </c>
      <c r="B43" s="73"/>
      <c r="C43" s="73"/>
      <c r="D43" s="73"/>
      <c r="E43" s="6"/>
    </row>
    <row r="44" spans="1:5" x14ac:dyDescent="0.25">
      <c r="B44" s="74" t="s">
        <v>19</v>
      </c>
      <c r="C44" s="74"/>
      <c r="D44" s="74"/>
      <c r="E44" s="7" t="s">
        <v>6</v>
      </c>
    </row>
    <row r="45" spans="1:5" x14ac:dyDescent="0.25">
      <c r="A45" s="32"/>
      <c r="B45" s="32"/>
      <c r="C45" s="32"/>
      <c r="D45" s="32"/>
      <c r="E45" s="32"/>
    </row>
    <row r="46" spans="1:5" x14ac:dyDescent="0.25">
      <c r="A46" s="75" t="s">
        <v>44</v>
      </c>
      <c r="B46" s="75"/>
      <c r="C46" s="75"/>
      <c r="D46" s="75"/>
      <c r="E46" s="6"/>
    </row>
    <row r="47" spans="1:5" x14ac:dyDescent="0.25">
      <c r="B47" s="76" t="s">
        <v>19</v>
      </c>
      <c r="C47" s="76"/>
      <c r="D47" s="76"/>
      <c r="E47" s="7" t="s">
        <v>6</v>
      </c>
    </row>
    <row r="49" spans="1:2" x14ac:dyDescent="0.25">
      <c r="A49" s="2" t="s">
        <v>49</v>
      </c>
    </row>
    <row r="50" spans="1:2" x14ac:dyDescent="0.25">
      <c r="A50" s="16" t="s">
        <v>36</v>
      </c>
    </row>
    <row r="51" spans="1:2" x14ac:dyDescent="0.25">
      <c r="A51" s="2" t="s">
        <v>41</v>
      </c>
      <c r="B51" s="17">
        <f>'2кв'!B54</f>
        <v>62692.304000000018</v>
      </c>
    </row>
    <row r="52" spans="1:2" ht="13.2" customHeight="1" x14ac:dyDescent="0.25">
      <c r="A52" s="34" t="s">
        <v>81</v>
      </c>
      <c r="B52" s="18"/>
    </row>
    <row r="53" spans="1:2" x14ac:dyDescent="0.25">
      <c r="A53" s="2" t="s">
        <v>50</v>
      </c>
      <c r="B53" s="18">
        <v>119618.63</v>
      </c>
    </row>
    <row r="54" spans="1:2" x14ac:dyDescent="0.25">
      <c r="A54" s="34" t="s">
        <v>48</v>
      </c>
      <c r="B54" s="18">
        <f>3*150</f>
        <v>450</v>
      </c>
    </row>
    <row r="55" spans="1:2" x14ac:dyDescent="0.25">
      <c r="A55" s="34" t="s">
        <v>62</v>
      </c>
      <c r="B55" s="18"/>
    </row>
    <row r="56" spans="1:2" ht="27.6" x14ac:dyDescent="0.25">
      <c r="A56" s="34" t="s">
        <v>40</v>
      </c>
      <c r="B56" s="18">
        <f>E35</f>
        <v>120602.31</v>
      </c>
    </row>
    <row r="57" spans="1:2" x14ac:dyDescent="0.25">
      <c r="A57" s="19" t="s">
        <v>37</v>
      </c>
      <c r="B57" s="20">
        <f>B51+B53+B54-B56</f>
        <v>62158.624000000011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41:E41"/>
    <mergeCell ref="A14:E14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0:E40"/>
    <mergeCell ref="A42:E42"/>
    <mergeCell ref="A43:D43"/>
    <mergeCell ref="B44:D44"/>
    <mergeCell ref="A46:D46"/>
    <mergeCell ref="B47:D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0" zoomScaleNormal="100" zoomScaleSheetLayoutView="100" workbookViewId="0">
      <selection activeCell="B24" sqref="B2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11" style="2" bestFit="1" customWidth="1"/>
    <col min="7" max="16384" width="9.109375" style="2"/>
  </cols>
  <sheetData>
    <row r="1" spans="1:5" ht="15.6" x14ac:dyDescent="0.25">
      <c r="A1" s="61" t="s">
        <v>11</v>
      </c>
      <c r="B1" s="61"/>
      <c r="C1" s="61"/>
      <c r="D1" s="61"/>
      <c r="E1" s="61"/>
    </row>
    <row r="2" spans="1:5" ht="41.25" customHeight="1" x14ac:dyDescent="0.3">
      <c r="A2" s="62" t="s">
        <v>12</v>
      </c>
      <c r="B2" s="63"/>
      <c r="C2" s="63"/>
      <c r="D2" s="63"/>
      <c r="E2" s="63"/>
    </row>
    <row r="3" spans="1:5" x14ac:dyDescent="0.25">
      <c r="A3" s="64" t="s">
        <v>82</v>
      </c>
      <c r="B3" s="64"/>
      <c r="C3" s="64"/>
      <c r="D3" s="64"/>
      <c r="E3" s="64"/>
    </row>
    <row r="4" spans="1:5" s="1" customFormat="1" ht="15.6" x14ac:dyDescent="0.3">
      <c r="A4" s="5" t="s">
        <v>13</v>
      </c>
      <c r="B4" s="11"/>
      <c r="C4" s="11"/>
      <c r="D4" s="65" t="s">
        <v>83</v>
      </c>
      <c r="E4" s="65"/>
    </row>
    <row r="5" spans="1:5" x14ac:dyDescent="0.25">
      <c r="A5" s="36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66" t="s">
        <v>27</v>
      </c>
      <c r="B7" s="66"/>
      <c r="C7" s="66"/>
      <c r="D7" s="66"/>
      <c r="E7" s="66"/>
    </row>
    <row r="8" spans="1:5" x14ac:dyDescent="0.25">
      <c r="A8" s="67" t="s">
        <v>1</v>
      </c>
      <c r="B8" s="67"/>
      <c r="C8" s="67"/>
      <c r="D8" s="67"/>
      <c r="E8" s="67"/>
    </row>
    <row r="9" spans="1:5" ht="15" customHeight="1" x14ac:dyDescent="0.25">
      <c r="A9" s="60" t="s">
        <v>42</v>
      </c>
      <c r="B9" s="60"/>
      <c r="C9" s="60"/>
      <c r="D9" s="60"/>
      <c r="E9" s="60"/>
    </row>
    <row r="10" spans="1:5" ht="25.5" customHeight="1" x14ac:dyDescent="0.25">
      <c r="A10" s="68" t="s">
        <v>14</v>
      </c>
      <c r="B10" s="69"/>
      <c r="C10" s="69"/>
      <c r="D10" s="69"/>
      <c r="E10" s="69"/>
    </row>
    <row r="11" spans="1:5" ht="33" customHeight="1" x14ac:dyDescent="0.25">
      <c r="A11" s="60" t="s">
        <v>43</v>
      </c>
      <c r="B11" s="60"/>
      <c r="C11" s="60"/>
      <c r="D11" s="60"/>
      <c r="E11" s="60"/>
    </row>
    <row r="12" spans="1:5" ht="15.6" customHeight="1" x14ac:dyDescent="0.25">
      <c r="A12" s="67" t="s">
        <v>15</v>
      </c>
      <c r="B12" s="70"/>
      <c r="C12" s="70"/>
      <c r="D12" s="70"/>
      <c r="E12" s="70"/>
    </row>
    <row r="13" spans="1:5" ht="18.75" customHeight="1" x14ac:dyDescent="0.25">
      <c r="A13" s="60" t="s">
        <v>24</v>
      </c>
      <c r="B13" s="60"/>
      <c r="C13" s="60"/>
      <c r="D13" s="60"/>
      <c r="E13" s="60"/>
    </row>
    <row r="14" spans="1:5" ht="17.25" customHeight="1" x14ac:dyDescent="0.25">
      <c r="A14" s="67" t="s">
        <v>2</v>
      </c>
      <c r="B14" s="70"/>
      <c r="C14" s="70"/>
      <c r="D14" s="70"/>
      <c r="E14" s="70"/>
    </row>
    <row r="15" spans="1:5" ht="20.25" customHeight="1" x14ac:dyDescent="0.25">
      <c r="A15" s="60" t="s">
        <v>25</v>
      </c>
      <c r="B15" s="60"/>
      <c r="C15" s="60"/>
      <c r="D15" s="60"/>
      <c r="E15" s="60"/>
    </row>
    <row r="16" spans="1:5" ht="10.5" customHeight="1" x14ac:dyDescent="0.25">
      <c r="A16" s="67" t="s">
        <v>16</v>
      </c>
      <c r="B16" s="70"/>
      <c r="C16" s="70"/>
      <c r="D16" s="70"/>
      <c r="E16" s="70"/>
    </row>
    <row r="17" spans="1:7" ht="30" customHeight="1" x14ac:dyDescent="0.25">
      <c r="A17" s="60" t="s">
        <v>17</v>
      </c>
      <c r="B17" s="60"/>
      <c r="C17" s="60"/>
      <c r="D17" s="60"/>
      <c r="E17" s="60"/>
    </row>
    <row r="18" spans="1:7" ht="57.6" customHeight="1" x14ac:dyDescent="0.25">
      <c r="A18" s="60" t="s">
        <v>28</v>
      </c>
      <c r="B18" s="60"/>
      <c r="C18" s="60"/>
      <c r="D18" s="60"/>
      <c r="E18" s="60"/>
    </row>
    <row r="19" spans="1:7" ht="39.75" customHeight="1" x14ac:dyDescent="0.25">
      <c r="A19" s="72" t="s">
        <v>29</v>
      </c>
      <c r="B19" s="72"/>
      <c r="C19" s="72"/>
      <c r="D19" s="72"/>
      <c r="E19" s="72"/>
    </row>
    <row r="20" spans="1:7" x14ac:dyDescent="0.25">
      <c r="A20" s="72"/>
      <c r="B20" s="72"/>
      <c r="C20" s="72"/>
      <c r="D20" s="72"/>
      <c r="E20" s="72"/>
      <c r="F20" s="2">
        <v>1978.6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1" t="s">
        <v>51</v>
      </c>
      <c r="B22" s="10" t="s">
        <v>45</v>
      </c>
      <c r="C22" s="3" t="s">
        <v>4</v>
      </c>
      <c r="D22" s="3">
        <v>12.92</v>
      </c>
      <c r="E22" s="9">
        <f>D22*F20*G20</f>
        <v>76690.535999999993</v>
      </c>
    </row>
    <row r="23" spans="1:7" ht="39.6" x14ac:dyDescent="0.25">
      <c r="A23" s="8" t="s">
        <v>22</v>
      </c>
      <c r="B23" s="10" t="s">
        <v>23</v>
      </c>
      <c r="C23" s="3" t="s">
        <v>4</v>
      </c>
      <c r="D23" s="3"/>
      <c r="E23" s="59">
        <v>-80.010000000000005</v>
      </c>
    </row>
    <row r="24" spans="1:7" ht="69" x14ac:dyDescent="0.25">
      <c r="A24" s="8" t="s">
        <v>63</v>
      </c>
      <c r="B24" s="10" t="s">
        <v>112</v>
      </c>
      <c r="C24" s="3" t="s">
        <v>4</v>
      </c>
      <c r="D24" s="3"/>
      <c r="E24" s="9">
        <f>1272.78*3</f>
        <v>3818.34</v>
      </c>
    </row>
    <row r="25" spans="1:7" x14ac:dyDescent="0.25">
      <c r="A25" s="8" t="s">
        <v>46</v>
      </c>
      <c r="B25" s="10" t="s">
        <v>26</v>
      </c>
      <c r="C25" s="3" t="s">
        <v>4</v>
      </c>
      <c r="D25" s="3">
        <v>4.78</v>
      </c>
      <c r="E25" s="9">
        <f>D25*F20*G20</f>
        <v>28373.124000000003</v>
      </c>
    </row>
    <row r="26" spans="1:7" x14ac:dyDescent="0.25">
      <c r="A26" s="8" t="s">
        <v>38</v>
      </c>
      <c r="B26" s="10" t="s">
        <v>112</v>
      </c>
      <c r="C26" s="3" t="s">
        <v>33</v>
      </c>
      <c r="D26" s="3"/>
      <c r="E26" s="10">
        <v>1186.69</v>
      </c>
    </row>
    <row r="27" spans="1:7" x14ac:dyDescent="0.25">
      <c r="A27" s="8" t="s">
        <v>39</v>
      </c>
      <c r="B27" s="10" t="s">
        <v>112</v>
      </c>
      <c r="C27" s="3" t="s">
        <v>33</v>
      </c>
      <c r="D27" s="3"/>
      <c r="E27" s="9">
        <v>4044.04</v>
      </c>
    </row>
    <row r="28" spans="1:7" x14ac:dyDescent="0.25">
      <c r="A28" s="8" t="s">
        <v>47</v>
      </c>
      <c r="B28" s="10" t="s">
        <v>112</v>
      </c>
      <c r="C28" s="3" t="s">
        <v>33</v>
      </c>
      <c r="D28" s="3"/>
      <c r="E28" s="9">
        <v>3312.18</v>
      </c>
    </row>
    <row r="29" spans="1:7" x14ac:dyDescent="0.25">
      <c r="A29" s="8" t="s">
        <v>31</v>
      </c>
      <c r="B29" s="10" t="s">
        <v>112</v>
      </c>
      <c r="C29" s="3" t="s">
        <v>33</v>
      </c>
      <c r="D29" s="3"/>
      <c r="E29" s="9">
        <v>1116.54</v>
      </c>
    </row>
    <row r="30" spans="1:7" ht="27.6" x14ac:dyDescent="0.25">
      <c r="A30" s="22" t="s">
        <v>85</v>
      </c>
      <c r="B30" s="10" t="s">
        <v>84</v>
      </c>
      <c r="C30" s="3" t="s">
        <v>33</v>
      </c>
      <c r="D30" s="3"/>
      <c r="E30" s="9">
        <v>49581.1</v>
      </c>
    </row>
    <row r="31" spans="1:7" s="16" customFormat="1" x14ac:dyDescent="0.25">
      <c r="A31" s="12" t="s">
        <v>30</v>
      </c>
      <c r="B31" s="13"/>
      <c r="C31" s="14"/>
      <c r="D31" s="14"/>
      <c r="E31" s="15">
        <f>SUM(E22:E30)</f>
        <v>168042.53999999998</v>
      </c>
    </row>
    <row r="33" spans="1:5" ht="35.25" customHeight="1" x14ac:dyDescent="0.25">
      <c r="A33" s="77" t="s">
        <v>111</v>
      </c>
      <c r="B33" s="77"/>
      <c r="C33" s="77"/>
      <c r="D33" s="77"/>
      <c r="E33" s="77"/>
    </row>
    <row r="34" spans="1:5" ht="37.5" customHeight="1" x14ac:dyDescent="0.25">
      <c r="A34" s="60" t="s">
        <v>21</v>
      </c>
      <c r="B34" s="60"/>
      <c r="C34" s="60"/>
      <c r="D34" s="60"/>
      <c r="E34" s="60"/>
    </row>
    <row r="35" spans="1:5" ht="15" customHeight="1" x14ac:dyDescent="0.25">
      <c r="A35" s="60" t="s">
        <v>20</v>
      </c>
      <c r="B35" s="60"/>
      <c r="C35" s="60"/>
      <c r="D35" s="60"/>
      <c r="E35" s="60"/>
    </row>
    <row r="36" spans="1:5" ht="31.5" customHeight="1" x14ac:dyDescent="0.25">
      <c r="A36" s="60" t="s">
        <v>35</v>
      </c>
      <c r="B36" s="60"/>
      <c r="C36" s="60"/>
      <c r="D36" s="60"/>
      <c r="E36" s="60"/>
    </row>
    <row r="37" spans="1:5" x14ac:dyDescent="0.25">
      <c r="A37" s="71" t="s">
        <v>5</v>
      </c>
      <c r="B37" s="71"/>
      <c r="C37" s="71"/>
      <c r="D37" s="71"/>
      <c r="E37" s="71"/>
    </row>
    <row r="38" spans="1:5" x14ac:dyDescent="0.25">
      <c r="A38" s="60" t="s">
        <v>18</v>
      </c>
      <c r="B38" s="60"/>
      <c r="C38" s="60"/>
      <c r="D38" s="60"/>
      <c r="E38" s="60"/>
    </row>
    <row r="39" spans="1:5" x14ac:dyDescent="0.25">
      <c r="A39" s="73" t="s">
        <v>34</v>
      </c>
      <c r="B39" s="73"/>
      <c r="C39" s="73"/>
      <c r="D39" s="73"/>
      <c r="E39" s="6"/>
    </row>
    <row r="40" spans="1:5" x14ac:dyDescent="0.25">
      <c r="B40" s="74" t="s">
        <v>19</v>
      </c>
      <c r="C40" s="74"/>
      <c r="D40" s="74"/>
      <c r="E40" s="7" t="s">
        <v>6</v>
      </c>
    </row>
    <row r="41" spans="1:5" x14ac:dyDescent="0.25">
      <c r="A41" s="35"/>
      <c r="B41" s="35"/>
      <c r="C41" s="35"/>
      <c r="D41" s="35"/>
      <c r="E41" s="35"/>
    </row>
    <row r="42" spans="1:5" x14ac:dyDescent="0.25">
      <c r="A42" s="75" t="s">
        <v>44</v>
      </c>
      <c r="B42" s="75"/>
      <c r="C42" s="75"/>
      <c r="D42" s="75"/>
      <c r="E42" s="6"/>
    </row>
    <row r="43" spans="1:5" x14ac:dyDescent="0.25">
      <c r="B43" s="76" t="s">
        <v>19</v>
      </c>
      <c r="C43" s="76"/>
      <c r="D43" s="76"/>
      <c r="E43" s="7" t="s">
        <v>6</v>
      </c>
    </row>
    <row r="45" spans="1:5" x14ac:dyDescent="0.25">
      <c r="A45" s="2" t="s">
        <v>49</v>
      </c>
    </row>
    <row r="46" spans="1:5" x14ac:dyDescent="0.25">
      <c r="A46" s="16" t="s">
        <v>36</v>
      </c>
    </row>
    <row r="47" spans="1:5" x14ac:dyDescent="0.25">
      <c r="A47" s="2" t="s">
        <v>41</v>
      </c>
      <c r="B47" s="17">
        <f>'3кв'!B57</f>
        <v>62158.624000000011</v>
      </c>
    </row>
    <row r="48" spans="1:5" ht="13.2" customHeight="1" x14ac:dyDescent="0.25">
      <c r="A48" s="37" t="s">
        <v>86</v>
      </c>
      <c r="B48" s="18"/>
    </row>
    <row r="49" spans="1:2" x14ac:dyDescent="0.25">
      <c r="A49" s="2" t="s">
        <v>50</v>
      </c>
      <c r="B49" s="18">
        <v>127442.64</v>
      </c>
    </row>
    <row r="50" spans="1:2" x14ac:dyDescent="0.25">
      <c r="A50" s="37" t="s">
        <v>48</v>
      </c>
      <c r="B50" s="18">
        <f>3*150</f>
        <v>450</v>
      </c>
    </row>
    <row r="51" spans="1:2" x14ac:dyDescent="0.25">
      <c r="A51" s="37" t="s">
        <v>110</v>
      </c>
      <c r="B51" s="18">
        <v>2625</v>
      </c>
    </row>
    <row r="52" spans="1:2" ht="27.6" x14ac:dyDescent="0.25">
      <c r="A52" s="37" t="s">
        <v>40</v>
      </c>
      <c r="B52" s="18">
        <f>E31</f>
        <v>168042.53999999998</v>
      </c>
    </row>
    <row r="53" spans="1:2" x14ac:dyDescent="0.25">
      <c r="A53" s="19" t="s">
        <v>37</v>
      </c>
      <c r="B53" s="20">
        <f>B47+B49+B50+B51-B52</f>
        <v>24633.724000000046</v>
      </c>
    </row>
  </sheetData>
  <mergeCells count="29">
    <mergeCell ref="A38:E38"/>
    <mergeCell ref="A39:D39"/>
    <mergeCell ref="B40:D40"/>
    <mergeCell ref="A42:D42"/>
    <mergeCell ref="B43:D43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topLeftCell="A16" zoomScaleNormal="100" zoomScaleSheetLayoutView="100" workbookViewId="0">
      <selection activeCell="C11" sqref="C11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78" t="s">
        <v>87</v>
      </c>
      <c r="B1" s="78"/>
      <c r="C1" s="78"/>
      <c r="D1" s="38"/>
    </row>
    <row r="2" spans="1:4" ht="15.6" x14ac:dyDescent="0.3">
      <c r="A2" s="79" t="s">
        <v>88</v>
      </c>
      <c r="B2" s="79"/>
      <c r="C2" s="79"/>
      <c r="D2" s="1"/>
    </row>
    <row r="3" spans="1:4" ht="15.6" x14ac:dyDescent="0.3">
      <c r="A3" s="79" t="s">
        <v>89</v>
      </c>
      <c r="B3" s="79"/>
      <c r="C3" s="79"/>
      <c r="D3" s="1"/>
    </row>
    <row r="4" spans="1:4" ht="15.6" x14ac:dyDescent="0.3">
      <c r="A4" s="78" t="s">
        <v>107</v>
      </c>
      <c r="B4" s="78"/>
      <c r="C4" s="78"/>
      <c r="D4" s="38"/>
    </row>
    <row r="5" spans="1:4" ht="15.6" x14ac:dyDescent="0.3">
      <c r="A5" s="80"/>
      <c r="B5" s="80"/>
      <c r="C5" s="80"/>
      <c r="D5" s="1"/>
    </row>
    <row r="6" spans="1:4" ht="15.6" x14ac:dyDescent="0.3">
      <c r="A6" s="1"/>
      <c r="B6" s="39" t="s">
        <v>90</v>
      </c>
      <c r="C6" s="40">
        <f>'1кв'!B48</f>
        <v>53063.040000000001</v>
      </c>
      <c r="D6" s="41"/>
    </row>
    <row r="7" spans="1:4" ht="15.6" x14ac:dyDescent="0.3">
      <c r="A7" s="1"/>
      <c r="B7" s="39" t="s">
        <v>108</v>
      </c>
      <c r="C7" s="40"/>
      <c r="D7" s="41"/>
    </row>
    <row r="8" spans="1:4" ht="15.6" x14ac:dyDescent="0.3">
      <c r="A8" s="1"/>
      <c r="B8" s="82" t="s">
        <v>113</v>
      </c>
      <c r="C8" s="40"/>
      <c r="D8" s="41"/>
    </row>
    <row r="9" spans="1:4" ht="15.6" x14ac:dyDescent="0.3">
      <c r="A9" s="1"/>
      <c r="B9" s="82" t="s">
        <v>115</v>
      </c>
      <c r="C9" s="40"/>
      <c r="D9" s="41"/>
    </row>
    <row r="10" spans="1:4" ht="15.6" x14ac:dyDescent="0.3">
      <c r="A10" s="1"/>
      <c r="B10" s="82" t="s">
        <v>114</v>
      </c>
      <c r="C10" s="40"/>
      <c r="D10" s="41"/>
    </row>
    <row r="11" spans="1:4" ht="15.6" x14ac:dyDescent="0.3">
      <c r="A11" s="42" t="s">
        <v>91</v>
      </c>
      <c r="B11" s="39" t="s">
        <v>92</v>
      </c>
      <c r="C11" s="43">
        <f>'1кв'!B50+'2кв'!B50+'3кв'!B53+'4кв'!B49</f>
        <v>485218.29000000004</v>
      </c>
      <c r="D11" s="44"/>
    </row>
    <row r="12" spans="1:4" ht="15.6" x14ac:dyDescent="0.3">
      <c r="A12" s="42"/>
      <c r="B12" s="45" t="s">
        <v>93</v>
      </c>
      <c r="C12" s="43">
        <f>'1кв'!B51+'2кв'!B51+'3кв'!B54+'4кв'!B50</f>
        <v>1800</v>
      </c>
      <c r="D12" s="44"/>
    </row>
    <row r="13" spans="1:4" ht="15.6" x14ac:dyDescent="0.3">
      <c r="A13" s="42"/>
      <c r="B13" s="45" t="s">
        <v>94</v>
      </c>
      <c r="C13" s="43">
        <f>'1кв'!B52+'2кв'!B52+'3кв'!B55+'4кв'!B51</f>
        <v>2625</v>
      </c>
      <c r="D13" s="44"/>
    </row>
    <row r="14" spans="1:4" ht="15.6" x14ac:dyDescent="0.3">
      <c r="A14" s="11"/>
      <c r="B14" s="39" t="s">
        <v>95</v>
      </c>
      <c r="C14" s="46">
        <f>SUM(C11:C13)</f>
        <v>489643.29000000004</v>
      </c>
      <c r="D14" s="41"/>
    </row>
    <row r="15" spans="1:4" ht="15.6" x14ac:dyDescent="0.3">
      <c r="A15" s="1"/>
      <c r="B15" s="81"/>
      <c r="C15" s="81"/>
      <c r="D15" s="47"/>
    </row>
    <row r="16" spans="1:4" ht="15.6" x14ac:dyDescent="0.3">
      <c r="A16" s="1" t="s">
        <v>96</v>
      </c>
      <c r="B16" s="21" t="s">
        <v>97</v>
      </c>
      <c r="C16" s="48">
        <f>'1кв'!E22+'2кв'!E22+'3кв'!E22+'4кв'!E22</f>
        <v>298333.30799999996</v>
      </c>
      <c r="D16" s="47"/>
    </row>
    <row r="17" spans="1:5" ht="15.6" x14ac:dyDescent="0.3">
      <c r="A17" s="1"/>
      <c r="B17" s="8" t="s">
        <v>22</v>
      </c>
      <c r="C17" s="48">
        <f>'1кв'!E23+'2кв'!E23+'3кв'!E23+'4кв'!E23</f>
        <v>80.010000000000005</v>
      </c>
      <c r="D17" s="47"/>
      <c r="E17" s="49"/>
    </row>
    <row r="18" spans="1:5" ht="41.4" x14ac:dyDescent="0.3">
      <c r="A18" s="1"/>
      <c r="B18" s="8" t="s">
        <v>63</v>
      </c>
      <c r="C18" s="48">
        <f>'1кв'!E24+'2кв'!E24+'3кв'!E24+'4кв'!E24</f>
        <v>11714.94</v>
      </c>
      <c r="D18" s="47"/>
      <c r="E18" s="49"/>
    </row>
    <row r="19" spans="1:5" ht="15.6" x14ac:dyDescent="0.3">
      <c r="A19" s="1"/>
      <c r="B19" s="8" t="s">
        <v>46</v>
      </c>
      <c r="C19" s="48">
        <f>'1кв'!E25+'2кв'!E25+'3кв'!E25+'4кв'!E25</f>
        <v>111355.60800000001</v>
      </c>
      <c r="D19" s="47"/>
      <c r="E19" s="49"/>
    </row>
    <row r="20" spans="1:5" ht="15.6" x14ac:dyDescent="0.3">
      <c r="B20" s="8" t="s">
        <v>38</v>
      </c>
      <c r="C20" s="48">
        <f>'1кв'!E26+'2кв'!E26+'3кв'!E26+'4кв'!E26</f>
        <v>1186.69</v>
      </c>
      <c r="D20" s="47"/>
    </row>
    <row r="21" spans="1:5" ht="15.6" x14ac:dyDescent="0.3">
      <c r="B21" s="8" t="s">
        <v>39</v>
      </c>
      <c r="C21" s="48">
        <f>'1кв'!E27+'2кв'!E27+'3кв'!E27+'4кв'!E27</f>
        <v>15282.650000000001</v>
      </c>
      <c r="D21" s="47"/>
    </row>
    <row r="22" spans="1:5" ht="15.6" x14ac:dyDescent="0.3">
      <c r="B22" s="8" t="s">
        <v>47</v>
      </c>
      <c r="C22" s="48">
        <f>'1кв'!E28+'2кв'!E28+'3кв'!E28+'4кв'!E28</f>
        <v>12895.26</v>
      </c>
      <c r="D22" s="47"/>
    </row>
    <row r="23" spans="1:5" ht="15.6" x14ac:dyDescent="0.3">
      <c r="A23" s="1"/>
      <c r="B23" s="8" t="s">
        <v>31</v>
      </c>
      <c r="C23" s="48">
        <f>'1кв'!E30+'2кв'!E29+'3кв'!E29+'4кв'!E29+'3кв'!E34+'2кв'!E31</f>
        <v>4660.8499999999995</v>
      </c>
      <c r="D23" s="47"/>
    </row>
    <row r="24" spans="1:5" ht="15.6" x14ac:dyDescent="0.3">
      <c r="A24" s="1"/>
      <c r="B24" s="50" t="s">
        <v>109</v>
      </c>
      <c r="C24" s="51">
        <f>27*197.1</f>
        <v>5321.7</v>
      </c>
      <c r="D24" s="47"/>
    </row>
    <row r="25" spans="1:5" ht="15.6" x14ac:dyDescent="0.3">
      <c r="A25" s="1"/>
      <c r="B25" s="52" t="s">
        <v>98</v>
      </c>
      <c r="C25" s="51">
        <f>SUM(C26:C31)</f>
        <v>57241.59</v>
      </c>
      <c r="D25" s="47"/>
    </row>
    <row r="26" spans="1:5" ht="15.6" x14ac:dyDescent="0.3">
      <c r="A26" s="1"/>
      <c r="B26" s="8" t="s">
        <v>54</v>
      </c>
      <c r="C26" s="53">
        <f>'1кв'!E29</f>
        <v>3400</v>
      </c>
      <c r="D26" s="47"/>
    </row>
    <row r="27" spans="1:5" ht="15.6" x14ac:dyDescent="0.3">
      <c r="A27" s="1"/>
      <c r="B27" s="22" t="s">
        <v>75</v>
      </c>
      <c r="C27" s="9">
        <v>2201.5</v>
      </c>
      <c r="D27" s="47"/>
    </row>
    <row r="28" spans="1:5" ht="15.6" x14ac:dyDescent="0.3">
      <c r="A28" s="1"/>
      <c r="B28" s="22" t="s">
        <v>76</v>
      </c>
      <c r="C28" s="9">
        <v>679.11</v>
      </c>
      <c r="D28" s="47"/>
    </row>
    <row r="29" spans="1:5" ht="15.6" x14ac:dyDescent="0.3">
      <c r="A29" s="1"/>
      <c r="B29" s="22" t="s">
        <v>78</v>
      </c>
      <c r="C29" s="9">
        <v>857.25</v>
      </c>
      <c r="D29" s="47"/>
    </row>
    <row r="30" spans="1:5" ht="15.6" x14ac:dyDescent="0.3">
      <c r="A30" s="1"/>
      <c r="B30" s="22" t="s">
        <v>79</v>
      </c>
      <c r="C30" s="9">
        <v>522.63</v>
      </c>
      <c r="D30" s="47"/>
    </row>
    <row r="31" spans="1:5" ht="15.6" x14ac:dyDescent="0.3">
      <c r="A31" s="1"/>
      <c r="B31" s="22" t="s">
        <v>85</v>
      </c>
      <c r="C31" s="54">
        <f>'4кв'!E30</f>
        <v>49581.1</v>
      </c>
      <c r="D31" s="47"/>
    </row>
    <row r="32" spans="1:5" ht="15.6" x14ac:dyDescent="0.3">
      <c r="A32" s="1"/>
      <c r="B32" s="55" t="s">
        <v>99</v>
      </c>
      <c r="C32" s="56">
        <f>SUM(C16:C25)</f>
        <v>518072.60600000003</v>
      </c>
      <c r="D32" s="47"/>
      <c r="E32" s="49"/>
    </row>
    <row r="33" spans="1:4" ht="15.6" x14ac:dyDescent="0.3">
      <c r="A33" s="1"/>
      <c r="B33" s="57" t="s">
        <v>100</v>
      </c>
      <c r="C33" s="56">
        <f>C6+C14-C32</f>
        <v>24633.724000000046</v>
      </c>
      <c r="D33" s="47"/>
    </row>
    <row r="34" spans="1:4" ht="15.6" x14ac:dyDescent="0.3">
      <c r="A34" s="1"/>
      <c r="B34" s="42"/>
      <c r="C34" s="42"/>
      <c r="D34" s="47"/>
    </row>
    <row r="35" spans="1:4" ht="15.6" x14ac:dyDescent="0.3">
      <c r="A35" s="1"/>
      <c r="B35" s="42"/>
      <c r="C35" s="42"/>
      <c r="D35" s="47"/>
    </row>
    <row r="36" spans="1:4" ht="15.6" x14ac:dyDescent="0.3">
      <c r="A36" s="1"/>
      <c r="B36" s="42"/>
      <c r="C36" s="42"/>
      <c r="D36" s="47"/>
    </row>
    <row r="37" spans="1:4" ht="15.6" x14ac:dyDescent="0.3">
      <c r="A37" s="42" t="s">
        <v>101</v>
      </c>
      <c r="C37" s="42"/>
      <c r="D37" s="47"/>
    </row>
    <row r="38" spans="1:4" ht="15.6" x14ac:dyDescent="0.3">
      <c r="A38" s="1"/>
      <c r="B38" s="42"/>
      <c r="C38" s="42"/>
      <c r="D38" s="47"/>
    </row>
    <row r="39" spans="1:4" ht="15.6" x14ac:dyDescent="0.3">
      <c r="A39" s="1"/>
      <c r="B39" s="42"/>
      <c r="C39" s="42"/>
      <c r="D39" s="47"/>
    </row>
    <row r="40" spans="1:4" ht="15.6" x14ac:dyDescent="0.3">
      <c r="A40" s="1" t="s">
        <v>102</v>
      </c>
      <c r="B40" s="42" t="s">
        <v>103</v>
      </c>
      <c r="C40" s="42"/>
      <c r="D40" s="47"/>
    </row>
    <row r="41" spans="1:4" ht="15.6" x14ac:dyDescent="0.3">
      <c r="A41" s="1"/>
      <c r="B41" s="42" t="s">
        <v>104</v>
      </c>
      <c r="C41" s="42"/>
      <c r="D41" s="47"/>
    </row>
    <row r="42" spans="1:4" ht="15.6" x14ac:dyDescent="0.3">
      <c r="A42" s="1"/>
      <c r="B42" s="42" t="s">
        <v>105</v>
      </c>
      <c r="C42" s="42"/>
      <c r="D42" s="47"/>
    </row>
    <row r="43" spans="1:4" ht="15.6" x14ac:dyDescent="0.3">
      <c r="A43" s="1"/>
      <c r="B43" s="42"/>
      <c r="C43" s="42"/>
      <c r="D43" s="47"/>
    </row>
    <row r="44" spans="1:4" ht="15.6" x14ac:dyDescent="0.3">
      <c r="A44" s="1"/>
      <c r="B44" s="42"/>
      <c r="C44" s="42"/>
      <c r="D44" s="47"/>
    </row>
    <row r="45" spans="1:4" ht="15.6" x14ac:dyDescent="0.3">
      <c r="A45" s="58" t="s">
        <v>106</v>
      </c>
      <c r="B45" s="58"/>
      <c r="C45" s="58"/>
      <c r="D45" s="47"/>
    </row>
    <row r="46" spans="1:4" ht="15.6" x14ac:dyDescent="0.3">
      <c r="A46" s="1"/>
      <c r="B46" s="42"/>
      <c r="C46" s="42"/>
      <c r="D46" s="47"/>
    </row>
    <row r="47" spans="1:4" ht="15.6" x14ac:dyDescent="0.3">
      <c r="A47" s="1"/>
      <c r="B47" s="42"/>
      <c r="C47" s="42"/>
      <c r="D47" s="47"/>
    </row>
    <row r="48" spans="1:4" ht="15.6" x14ac:dyDescent="0.3">
      <c r="A48" s="1"/>
      <c r="B48" s="42"/>
      <c r="C48" s="42"/>
      <c r="D48" s="47"/>
    </row>
    <row r="49" spans="1:4" ht="15.6" x14ac:dyDescent="0.3">
      <c r="A49" s="1"/>
      <c r="B49" s="42"/>
      <c r="C49" s="42"/>
      <c r="D49" s="47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2021-03-17T08:25:46Z</dcterms:modified>
</cp:coreProperties>
</file>