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 activeTab="4"/>
  </bookViews>
  <sheets>
    <sheet name="1кв" sheetId="13" r:id="rId1"/>
    <sheet name="2кв" sheetId="14" r:id="rId2"/>
    <sheet name="3кв" sheetId="15" r:id="rId3"/>
    <sheet name="4кв" sheetId="16" r:id="rId4"/>
    <sheet name="отчет" sheetId="17" r:id="rId5"/>
  </sheets>
  <definedNames>
    <definedName name="_xlnm.Print_Area" localSheetId="0">'1кв'!$A$1:$E$51</definedName>
    <definedName name="_xlnm.Print_Area" localSheetId="1">'2кв'!$A$1:$E$51</definedName>
    <definedName name="_xlnm.Print_Area" localSheetId="2">'3кв'!$A$1:$E$52</definedName>
    <definedName name="_xlnm.Print_Area" localSheetId="3">'4кв'!$A$1:$E$51</definedName>
    <definedName name="_xlnm.Print_Area" localSheetId="4">отчет!$A$1:$C$45</definedName>
  </definedNames>
  <calcPr calcId="145621"/>
</workbook>
</file>

<file path=xl/calcChain.xml><?xml version="1.0" encoding="utf-8"?>
<calcChain xmlns="http://schemas.openxmlformats.org/spreadsheetml/2006/main">
  <c r="C24" i="17" l="1"/>
  <c r="C28" i="17"/>
  <c r="C27" i="17"/>
  <c r="C26" i="17"/>
  <c r="C25" i="17" s="1"/>
  <c r="C23" i="17"/>
  <c r="C18" i="17"/>
  <c r="C19" i="17"/>
  <c r="C20" i="17"/>
  <c r="C21" i="17"/>
  <c r="C22" i="17"/>
  <c r="C17" i="17"/>
  <c r="C14" i="17"/>
  <c r="C13" i="17"/>
  <c r="C12" i="17"/>
  <c r="C11" i="17"/>
  <c r="C6" i="17"/>
  <c r="B49" i="16"/>
  <c r="B45" i="16"/>
  <c r="E30" i="16"/>
  <c r="E28" i="16"/>
  <c r="B48" i="16"/>
  <c r="E23" i="16"/>
  <c r="E22" i="16"/>
  <c r="E21" i="16"/>
  <c r="C30" i="17" l="1"/>
  <c r="C15" i="17"/>
  <c r="B50" i="16"/>
  <c r="B51" i="16" s="1"/>
  <c r="B50" i="15"/>
  <c r="B52" i="15" s="1"/>
  <c r="B51" i="13"/>
  <c r="B51" i="14"/>
  <c r="B46" i="15"/>
  <c r="E29" i="15"/>
  <c r="B49" i="15"/>
  <c r="E23" i="15"/>
  <c r="E22" i="15"/>
  <c r="E21" i="15"/>
  <c r="E31" i="15" s="1"/>
  <c r="C31" i="17" l="1"/>
  <c r="B51" i="15"/>
  <c r="B44" i="14"/>
  <c r="E29" i="14"/>
  <c r="E22" i="14"/>
  <c r="B48" i="14"/>
  <c r="E23" i="14"/>
  <c r="E21" i="14"/>
  <c r="D21" i="14"/>
  <c r="B50" i="14" l="1"/>
  <c r="E29" i="13"/>
  <c r="D21" i="13" l="1"/>
  <c r="B48" i="13" l="1"/>
  <c r="E23" i="13"/>
  <c r="E21" i="13"/>
  <c r="B50" i="13" l="1"/>
</calcChain>
</file>

<file path=xl/sharedStrings.xml><?xml version="1.0" encoding="utf-8"?>
<sst xmlns="http://schemas.openxmlformats.org/spreadsheetml/2006/main" count="325" uniqueCount="117">
  <si>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</si>
  <si>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</si>
  <si>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</si>
  <si>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</si>
  <si>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</si>
  <si>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</si>
  <si>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</si>
  <si>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</si>
  <si>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</si>
  <si>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</si>
  <si>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</si>
  <si>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</si>
  <si>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</si>
  <si>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</si>
  <si>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</si>
  <si>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</si>
  <si>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</si>
  <si>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</si>
  <si>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</si>
  <si>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</si>
  <si>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</si>
  <si>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</si>
  <si>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</si>
  <si>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</si>
  <si>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</si>
  <si>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Итого: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</si>
  <si>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</si>
  <si>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t>Стоимость материалов</t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</si>
  <si>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</si>
  <si>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</si>
  <si>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</si>
  <si>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</si>
  <si>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</si>
  <si>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</si>
  <si>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t>ОДН по ХВС</t>
  </si>
  <si>
    <t>ОДН по электроэнергии</t>
  </si>
  <si>
    <t>Работы по содержанию и тек. ремонту</t>
  </si>
  <si>
    <t>оплачено РМУ</t>
  </si>
  <si>
    <t>г. Россошь, ул. Лизы Чайкиной, д. 1е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</si>
  <si>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№1  от   01.01.2018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</si>
  <si>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№1е</t>
    </r>
    <r>
      <rPr>
        <sz val="11"/>
        <color theme="1"/>
        <rFont val="Times New Roman"/>
        <family val="1"/>
        <charset val="204"/>
      </rPr>
      <t xml:space="preserve">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Лизы Чайкиной</t>
    </r>
  </si>
  <si>
    <t>Остаток на начало  квартала</t>
  </si>
  <si>
    <t>определена приложением № 9 к договору</t>
  </si>
  <si>
    <t xml:space="preserve">Расходы по управлению МКД </t>
  </si>
  <si>
    <t>ОДН по водоотведению</t>
  </si>
  <si>
    <t xml:space="preserve">интернет Ростелеком </t>
  </si>
  <si>
    <t>Услуги по содержанию многоквартирного дома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</si>
  <si>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 xml:space="preserve"> 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</si>
  <si>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     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    от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</si>
  <si>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 xml:space="preserve">собственники МКД, в лице председателя совета дома </t>
    </r>
  </si>
  <si>
    <t>за 1 квартал 2020г.</t>
  </si>
  <si>
    <t>"31" 03 2020г.</t>
  </si>
  <si>
    <t>Обработка подъездов хлорсодержащими растворами  протирка перил, почт.ящиков, замков ежедневно</t>
  </si>
  <si>
    <t>с 26.03 по 31.03</t>
  </si>
  <si>
    <t xml:space="preserve">           2. Всего за период с "01" 01 2020 г. по "31" 03 2020 г. выполнено работ (оказано услуг) на общую сумму сто восемьдесят две тысячи четыреста семнадцать рублей 24 копейки</t>
  </si>
  <si>
    <t>интернет Квант-телеком с 15.05.19</t>
  </si>
  <si>
    <t>Предъявлено населению 212804,15</t>
  </si>
  <si>
    <t>за 2 квартал 2020 года</t>
  </si>
  <si>
    <t>"30" 06  2020 г.</t>
  </si>
  <si>
    <t>Обработка подъездов хлорсодержащими растворами  протирка перил, почт.ящиков, замков ежедневно, опрыскивание 1 раз в неделю</t>
  </si>
  <si>
    <t>2 квартал</t>
  </si>
  <si>
    <t xml:space="preserve">           2. Всего за период с "01" 04 2020 г. по "30" 06 2020 г. выполнено работ (оказано услуг) на общую сумму сто семьдесят семь тысяч двести шестьдесят рублей 00 копеек</t>
  </si>
  <si>
    <t>Предъявлено населению 214718,19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</si>
  <si>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 xml:space="preserve"> Мелехиной Татьяны Борисовны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</si>
  <si>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№20 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    от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</si>
  <si>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Мелехина Т.Б.</t>
    </r>
  </si>
  <si>
    <t>Sдома=3262,5м2</t>
  </si>
  <si>
    <t>за 3 квартал 2020 года</t>
  </si>
  <si>
    <t>"30" 09  2020 г.</t>
  </si>
  <si>
    <t>3 квартал</t>
  </si>
  <si>
    <t>Поверка ПУ ТЭ</t>
  </si>
  <si>
    <t>ремонт боковых стенов крылец и ступеней (смета)</t>
  </si>
  <si>
    <t>замена ручки на окне в подъезде</t>
  </si>
  <si>
    <t>август</t>
  </si>
  <si>
    <t>ч/час</t>
  </si>
  <si>
    <t xml:space="preserve">           2. Всего за период с "01" 07 2020 г. по "30" 09 2020 г. выполнено работ (оказано услуг) на общую сумму двести четыре тысячи пятьсот пятьдесят рублей 87 копеек</t>
  </si>
  <si>
    <t>Предъявлено населению 195975,49</t>
  </si>
  <si>
    <t>за 4 квартал 2020 года</t>
  </si>
  <si>
    <t>"31" 12  2020 г.</t>
  </si>
  <si>
    <t>4 квартал</t>
  </si>
  <si>
    <t>замена крана отопления в подвале</t>
  </si>
  <si>
    <t>Замена стеклопакета (смета)</t>
  </si>
  <si>
    <t>октябрь</t>
  </si>
  <si>
    <t xml:space="preserve">           2. Всего за период с "01" 10 2020 г. по "31" 12 2020 г. выполнено работ (оказано услуг) на общую сумму сто девяносто две тысячи семьсот пятьдесят девять рублей 75 копеек</t>
  </si>
  <si>
    <t>Предъявлено населению 195339,9</t>
  </si>
  <si>
    <t xml:space="preserve">интернет Квант-телеком </t>
  </si>
  <si>
    <t>ОТЧЕТ</t>
  </si>
  <si>
    <t>О ВЫПОЛНЕННЫХ РАБОТАХ И ДВИЖЕНИИ  СРЕДСТВ</t>
  </si>
  <si>
    <t>НА ЛИЦЕВОМ СЧЕТЕ  ЗА  период  с 01.01.2020 по 31.12.2020г.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</si>
  <si>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</si>
  <si>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</si>
  <si>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</si>
  <si>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</si>
  <si>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</si>
  <si>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Услуги по содержанию многоквартирного дома </t>
  </si>
  <si>
    <t xml:space="preserve">Стоимость материалов </t>
  </si>
  <si>
    <t>работы по договору, всего</t>
  </si>
  <si>
    <t>Итого расходов</t>
  </si>
  <si>
    <t>Остаток средств на 01.01.2021</t>
  </si>
  <si>
    <t>Составил: инженер ПТО ____________________ Исраелян Е.В.</t>
  </si>
  <si>
    <t xml:space="preserve">Получил: </t>
  </si>
  <si>
    <t>Отчет за 2020 год.</t>
  </si>
  <si>
    <t>Предложение по структуре тарифа на 2021 год.</t>
  </si>
  <si>
    <t>Председатель совета дома_____________________________________________</t>
  </si>
  <si>
    <t>по ж.д. ул.Лизы Чайкиной, д.1е</t>
  </si>
  <si>
    <t>Начислено всего 818837,73</t>
  </si>
  <si>
    <t xml:space="preserve">Оплачено за размещение оборудования Ростелеком </t>
  </si>
  <si>
    <t>Оплачено за размещение оборудования Квант-Телеком</t>
  </si>
  <si>
    <t>Оплачено РМУ</t>
  </si>
  <si>
    <t>Непредвиденные работы 2 ч/ч</t>
  </si>
  <si>
    <t xml:space="preserve">холодная вода на СОИ  </t>
  </si>
  <si>
    <t xml:space="preserve">электроэнергия на СОИ  </t>
  </si>
  <si>
    <t xml:space="preserve">водоотведение на СОИ </t>
  </si>
  <si>
    <t>водоотведение на СОИ -26581,25</t>
  </si>
  <si>
    <t>электроэнергия на СОИ  - 36272,31</t>
  </si>
  <si>
    <t>холодная вода на СОИ  -16,04</t>
  </si>
  <si>
    <t>Перечень предлагаемых работ на 2021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</si>
</sst>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#,##0.00\ _₽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6" fillId="0" borderId="0"/>
    <xf numFmtId="0" fontId="17" fillId="0" borderId="0"/>
  </cellStyleXfs>
  <cellXfs count="91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164" fontId="8" fillId="0" borderId="0" xfId="1" applyNumberFormat="1" applyFont="1"/>
    <xf numFmtId="164" fontId="4" fillId="0" borderId="0" xfId="1" applyNumberFormat="1" applyFont="1"/>
    <xf numFmtId="0" fontId="13" fillId="0" borderId="0" xfId="0" applyFont="1"/>
    <xf numFmtId="0" fontId="4" fillId="0" borderId="0" xfId="0" applyFont="1" applyAlignment="1">
      <alignment vertical="top"/>
    </xf>
    <xf numFmtId="0" fontId="1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12" fillId="0" borderId="0" xfId="0" applyFont="1"/>
    <xf numFmtId="0" fontId="12" fillId="0" borderId="4" xfId="0" applyFont="1" applyBorder="1" applyAlignment="1">
      <alignment horizontal="center"/>
    </xf>
    <xf numFmtId="43" fontId="4" fillId="0" borderId="0" xfId="0" applyNumberFormat="1" applyFont="1"/>
    <xf numFmtId="0" fontId="3" fillId="0" borderId="0" xfId="0" applyFont="1" applyAlignment="1">
      <alignment wrapText="1"/>
    </xf>
    <xf numFmtId="164" fontId="8" fillId="0" borderId="0" xfId="0" applyNumberFormat="1" applyFont="1"/>
    <xf numFmtId="0" fontId="12" fillId="0" borderId="4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12" fillId="0" borderId="0" xfId="0" applyFont="1" applyAlignment="1">
      <alignment wrapText="1"/>
    </xf>
    <xf numFmtId="0" fontId="12" fillId="0" borderId="6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4" fontId="4" fillId="0" borderId="1" xfId="1" applyNumberFormat="1" applyFont="1" applyBorder="1" applyAlignment="1">
      <alignment horizontal="center" vertical="center" wrapText="1"/>
    </xf>
    <xf numFmtId="0" fontId="18" fillId="0" borderId="0" xfId="0" applyFont="1"/>
    <xf numFmtId="49" fontId="3" fillId="0" borderId="1" xfId="0" applyNumberFormat="1" applyFont="1" applyBorder="1"/>
    <xf numFmtId="165" fontId="8" fillId="0" borderId="1" xfId="1" applyNumberFormat="1" applyFont="1" applyBorder="1" applyAlignment="1">
      <alignment horizontal="center"/>
    </xf>
    <xf numFmtId="4" fontId="18" fillId="0" borderId="0" xfId="0" applyNumberFormat="1" applyFont="1"/>
    <xf numFmtId="0" fontId="3" fillId="0" borderId="0" xfId="0" applyFont="1" applyAlignment="1">
      <alignment horizontal="left"/>
    </xf>
    <xf numFmtId="165" fontId="0" fillId="0" borderId="1" xfId="0" applyNumberFormat="1" applyBorder="1" applyAlignment="1">
      <alignment horizontal="center"/>
    </xf>
    <xf numFmtId="164" fontId="4" fillId="0" borderId="0" xfId="1" applyNumberFormat="1" applyFont="1" applyBorder="1"/>
    <xf numFmtId="165" fontId="8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1" xfId="0" applyFont="1" applyBorder="1" applyAlignment="1">
      <alignment wrapText="1"/>
    </xf>
    <xf numFmtId="2" fontId="4" fillId="2" borderId="1" xfId="1" applyNumberFormat="1" applyFont="1" applyFill="1" applyBorder="1" applyAlignment="1">
      <alignment horizontal="center"/>
    </xf>
    <xf numFmtId="43" fontId="0" fillId="0" borderId="0" xfId="0" applyNumberFormat="1"/>
    <xf numFmtId="0" fontId="4" fillId="2" borderId="1" xfId="0" applyFont="1" applyFill="1" applyBorder="1" applyAlignment="1">
      <alignment vertical="center" wrapText="1"/>
    </xf>
    <xf numFmtId="49" fontId="3" fillId="0" borderId="7" xfId="0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43" fontId="4" fillId="2" borderId="1" xfId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horizontal="left"/>
    </xf>
    <xf numFmtId="2" fontId="8" fillId="0" borderId="1" xfId="1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left"/>
    </xf>
    <xf numFmtId="0" fontId="3" fillId="0" borderId="0" xfId="0" applyFont="1" applyAlignment="1"/>
    <xf numFmtId="0" fontId="4" fillId="0" borderId="1" xfId="0" applyFont="1" applyBorder="1"/>
    <xf numFmtId="0" fontId="8" fillId="0" borderId="2" xfId="0" applyFont="1" applyBorder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2" xfId="0" applyFont="1" applyBorder="1" applyAlignment="1">
      <alignment horizontal="left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vertical="center" wrapText="1"/>
    </xf>
  </cellXfs>
  <cellStyles count="4"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view="pageBreakPreview" topLeftCell="A22" zoomScaleNormal="100" zoomScaleSheetLayoutView="100" workbookViewId="0">
      <selection activeCell="A47" sqref="A47"/>
    </sheetView>
  </sheetViews>
  <sheetFormatPr defaultColWidth="9.109375" defaultRowHeight="13.8" x14ac:dyDescent="0.25"/>
  <cols>
    <col min="1" max="1" width="32.77734375" style="2" customWidth="1"/>
    <col min="2" max="2" width="20.33203125" style="2" customWidth="1"/>
    <col min="3" max="3" width="13.88671875" style="2" customWidth="1"/>
    <col min="4" max="4" width="16.109375" style="23" customWidth="1"/>
    <col min="5" max="5" width="14.109375" style="2" customWidth="1"/>
    <col min="6" max="6" width="12.6640625" style="2" bestFit="1" customWidth="1"/>
    <col min="7" max="16384" width="9.109375" style="2"/>
  </cols>
  <sheetData>
    <row r="1" spans="1:5" ht="15.6" x14ac:dyDescent="0.25">
      <c r="A1" s="71" t="s">
        <v>11</v>
      </c>
      <c r="B1" s="71"/>
      <c r="C1" s="71"/>
      <c r="D1" s="71"/>
      <c r="E1" s="71"/>
    </row>
    <row r="2" spans="1:5" ht="40.5" customHeight="1" x14ac:dyDescent="0.3">
      <c r="A2" s="72" t="s">
        <v>12</v>
      </c>
      <c r="B2" s="73"/>
      <c r="C2" s="73"/>
      <c r="D2" s="73"/>
      <c r="E2" s="73"/>
    </row>
    <row r="3" spans="1:5" ht="15.6" x14ac:dyDescent="0.3">
      <c r="A3" s="72" t="s">
        <v>50</v>
      </c>
      <c r="B3" s="72"/>
      <c r="C3" s="72"/>
      <c r="D3" s="72"/>
      <c r="E3" s="72"/>
    </row>
    <row r="4" spans="1:5" s="1" customFormat="1" ht="15.6" x14ac:dyDescent="0.3">
      <c r="A4" s="4" t="s">
        <v>13</v>
      </c>
      <c r="B4" s="10"/>
      <c r="C4" s="10"/>
      <c r="D4" s="74" t="s">
        <v>51</v>
      </c>
      <c r="E4" s="74"/>
    </row>
    <row r="5" spans="1:5" x14ac:dyDescent="0.25">
      <c r="A5" s="75" t="s">
        <v>0</v>
      </c>
      <c r="B5" s="75"/>
      <c r="C5" s="75"/>
      <c r="D5" s="75"/>
      <c r="E5" s="75"/>
    </row>
    <row r="6" spans="1:5" x14ac:dyDescent="0.25">
      <c r="A6" s="70" t="s">
        <v>38</v>
      </c>
      <c r="B6" s="70"/>
      <c r="C6" s="70"/>
      <c r="D6" s="70"/>
      <c r="E6" s="70"/>
    </row>
    <row r="7" spans="1:5" x14ac:dyDescent="0.25">
      <c r="A7" s="77" t="s">
        <v>1</v>
      </c>
      <c r="B7" s="77"/>
      <c r="C7" s="77"/>
      <c r="D7" s="77"/>
      <c r="E7" s="77"/>
    </row>
    <row r="8" spans="1:5" x14ac:dyDescent="0.25">
      <c r="A8" s="78" t="s">
        <v>47</v>
      </c>
      <c r="B8" s="78"/>
      <c r="C8" s="78"/>
      <c r="D8" s="78"/>
      <c r="E8" s="78"/>
    </row>
    <row r="9" spans="1:5" ht="32.25" customHeight="1" x14ac:dyDescent="0.25">
      <c r="A9" s="79" t="s">
        <v>14</v>
      </c>
      <c r="B9" s="80"/>
      <c r="C9" s="80"/>
      <c r="D9" s="80"/>
      <c r="E9" s="80"/>
    </row>
    <row r="10" spans="1:5" ht="26.4" customHeight="1" x14ac:dyDescent="0.25">
      <c r="A10" s="75" t="s">
        <v>48</v>
      </c>
      <c r="B10" s="75"/>
      <c r="C10" s="75"/>
      <c r="D10" s="75"/>
      <c r="E10" s="75"/>
    </row>
    <row r="11" spans="1:5" ht="18.75" customHeight="1" x14ac:dyDescent="0.25">
      <c r="A11" s="77" t="s">
        <v>15</v>
      </c>
      <c r="B11" s="81"/>
      <c r="C11" s="81"/>
      <c r="D11" s="81"/>
      <c r="E11" s="81"/>
    </row>
    <row r="12" spans="1:5" x14ac:dyDescent="0.25">
      <c r="A12" s="75" t="s">
        <v>22</v>
      </c>
      <c r="B12" s="75"/>
      <c r="C12" s="75"/>
      <c r="D12" s="75"/>
      <c r="E12" s="75"/>
    </row>
    <row r="13" spans="1:5" ht="17.25" customHeight="1" x14ac:dyDescent="0.25">
      <c r="A13" s="77" t="s">
        <v>2</v>
      </c>
      <c r="B13" s="81"/>
      <c r="C13" s="81"/>
      <c r="D13" s="81"/>
      <c r="E13" s="81"/>
    </row>
    <row r="14" spans="1:5" x14ac:dyDescent="0.25">
      <c r="A14" s="75" t="s">
        <v>23</v>
      </c>
      <c r="B14" s="75"/>
      <c r="C14" s="75"/>
      <c r="D14" s="75"/>
      <c r="E14" s="75"/>
    </row>
    <row r="15" spans="1:5" ht="15.75" customHeight="1" x14ac:dyDescent="0.25">
      <c r="A15" s="77" t="s">
        <v>16</v>
      </c>
      <c r="B15" s="81"/>
      <c r="C15" s="81"/>
      <c r="D15" s="81"/>
      <c r="E15" s="81"/>
    </row>
    <row r="16" spans="1:5" ht="29.25" customHeight="1" x14ac:dyDescent="0.25">
      <c r="A16" s="75" t="s">
        <v>17</v>
      </c>
      <c r="B16" s="75"/>
      <c r="C16" s="75"/>
      <c r="D16" s="75"/>
      <c r="E16" s="75"/>
    </row>
    <row r="17" spans="1:7" ht="55.95" customHeight="1" x14ac:dyDescent="0.25">
      <c r="A17" s="75" t="s">
        <v>39</v>
      </c>
      <c r="B17" s="75"/>
      <c r="C17" s="75"/>
      <c r="D17" s="75"/>
      <c r="E17" s="75"/>
    </row>
    <row r="18" spans="1:7" ht="29.4" customHeight="1" x14ac:dyDescent="0.25">
      <c r="A18" s="76" t="s">
        <v>40</v>
      </c>
      <c r="B18" s="76"/>
      <c r="C18" s="76"/>
      <c r="D18" s="76"/>
      <c r="E18" s="76"/>
    </row>
    <row r="19" spans="1:7" x14ac:dyDescent="0.25">
      <c r="A19" s="76"/>
      <c r="B19" s="76"/>
      <c r="C19" s="76"/>
      <c r="D19" s="76"/>
      <c r="E19" s="76"/>
      <c r="F19" s="2">
        <v>3262.5</v>
      </c>
      <c r="G19" s="2">
        <v>3</v>
      </c>
    </row>
    <row r="20" spans="1:7" ht="124.2" x14ac:dyDescent="0.25">
      <c r="A20" s="3" t="s">
        <v>7</v>
      </c>
      <c r="B20" s="3" t="s">
        <v>10</v>
      </c>
      <c r="C20" s="3" t="s">
        <v>3</v>
      </c>
      <c r="D20" s="20" t="s">
        <v>9</v>
      </c>
      <c r="E20" s="3" t="s">
        <v>8</v>
      </c>
    </row>
    <row r="21" spans="1:7" ht="39.6" x14ac:dyDescent="0.25">
      <c r="A21" s="29" t="s">
        <v>46</v>
      </c>
      <c r="B21" s="9" t="s">
        <v>42</v>
      </c>
      <c r="C21" s="3" t="s">
        <v>4</v>
      </c>
      <c r="D21" s="3">
        <f>11.4</f>
        <v>11.4</v>
      </c>
      <c r="E21" s="8">
        <f>D21*F19*G19</f>
        <v>111577.5</v>
      </c>
    </row>
    <row r="22" spans="1:7" ht="55.2" x14ac:dyDescent="0.25">
      <c r="A22" s="7" t="s">
        <v>52</v>
      </c>
      <c r="B22" s="35" t="s">
        <v>53</v>
      </c>
      <c r="C22" s="3" t="s">
        <v>4</v>
      </c>
      <c r="D22" s="3"/>
      <c r="E22" s="8">
        <v>346.56</v>
      </c>
    </row>
    <row r="23" spans="1:7" x14ac:dyDescent="0.25">
      <c r="A23" s="7" t="s">
        <v>43</v>
      </c>
      <c r="B23" s="9" t="s">
        <v>24</v>
      </c>
      <c r="C23" s="3" t="s">
        <v>4</v>
      </c>
      <c r="D23" s="3">
        <v>4.5999999999999996</v>
      </c>
      <c r="E23" s="8">
        <f>D23*F19*G19</f>
        <v>45022.499999999993</v>
      </c>
    </row>
    <row r="24" spans="1:7" x14ac:dyDescent="0.25">
      <c r="A24" s="7" t="s">
        <v>34</v>
      </c>
      <c r="B24" s="9" t="s">
        <v>28</v>
      </c>
      <c r="C24" s="3" t="s">
        <v>29</v>
      </c>
      <c r="D24" s="3"/>
      <c r="E24" s="8">
        <v>0</v>
      </c>
    </row>
    <row r="25" spans="1:7" x14ac:dyDescent="0.25">
      <c r="A25" s="7" t="s">
        <v>35</v>
      </c>
      <c r="B25" s="9" t="s">
        <v>28</v>
      </c>
      <c r="C25" s="3" t="s">
        <v>29</v>
      </c>
      <c r="D25" s="3"/>
      <c r="E25" s="8">
        <v>9401.7000000000007</v>
      </c>
    </row>
    <row r="26" spans="1:7" x14ac:dyDescent="0.25">
      <c r="A26" s="7" t="s">
        <v>44</v>
      </c>
      <c r="B26" s="9" t="s">
        <v>28</v>
      </c>
      <c r="C26" s="3" t="s">
        <v>29</v>
      </c>
      <c r="D26" s="3"/>
      <c r="E26" s="8">
        <v>6511.29</v>
      </c>
    </row>
    <row r="27" spans="1:7" x14ac:dyDescent="0.25">
      <c r="A27" s="7" t="s">
        <v>27</v>
      </c>
      <c r="B27" s="9" t="s">
        <v>28</v>
      </c>
      <c r="C27" s="3" t="s">
        <v>29</v>
      </c>
      <c r="D27" s="3"/>
      <c r="E27" s="8">
        <v>932.8</v>
      </c>
    </row>
    <row r="28" spans="1:7" x14ac:dyDescent="0.25">
      <c r="A28" s="28"/>
      <c r="B28" s="24"/>
      <c r="C28" s="3"/>
      <c r="D28" s="24"/>
      <c r="E28" s="8"/>
    </row>
    <row r="29" spans="1:7" s="15" customFormat="1" x14ac:dyDescent="0.25">
      <c r="A29" s="11" t="s">
        <v>25</v>
      </c>
      <c r="B29" s="12"/>
      <c r="C29" s="13"/>
      <c r="D29" s="21"/>
      <c r="E29" s="14">
        <f>SUM(E21:E28)</f>
        <v>173792.35</v>
      </c>
    </row>
    <row r="30" spans="1:7" ht="34.5" customHeight="1" x14ac:dyDescent="0.25">
      <c r="A30" s="75" t="s">
        <v>54</v>
      </c>
      <c r="B30" s="75"/>
      <c r="C30" s="75"/>
      <c r="D30" s="75"/>
      <c r="E30" s="75"/>
      <c r="F30" s="25"/>
    </row>
    <row r="31" spans="1:7" ht="29.25" customHeight="1" x14ac:dyDescent="0.25">
      <c r="A31" s="75" t="s">
        <v>21</v>
      </c>
      <c r="B31" s="75"/>
      <c r="C31" s="75"/>
      <c r="D31" s="75"/>
      <c r="E31" s="75"/>
    </row>
    <row r="32" spans="1:7" x14ac:dyDescent="0.25">
      <c r="A32" s="75" t="s">
        <v>20</v>
      </c>
      <c r="B32" s="75"/>
      <c r="C32" s="75"/>
      <c r="D32" s="75"/>
      <c r="E32" s="75"/>
    </row>
    <row r="33" spans="1:8" ht="32.25" customHeight="1" x14ac:dyDescent="0.25">
      <c r="A33" s="75" t="s">
        <v>30</v>
      </c>
      <c r="B33" s="75"/>
      <c r="C33" s="75"/>
      <c r="D33" s="75"/>
      <c r="E33" s="75"/>
    </row>
    <row r="34" spans="1:8" x14ac:dyDescent="0.25">
      <c r="A34" s="75" t="s">
        <v>18</v>
      </c>
      <c r="B34" s="75"/>
      <c r="C34" s="75"/>
      <c r="D34" s="75"/>
      <c r="E34" s="75"/>
    </row>
    <row r="35" spans="1:8" x14ac:dyDescent="0.25">
      <c r="A35" s="83" t="s">
        <v>5</v>
      </c>
      <c r="B35" s="83"/>
      <c r="C35" s="83"/>
      <c r="D35" s="83"/>
      <c r="E35" s="83"/>
    </row>
    <row r="36" spans="1:8" x14ac:dyDescent="0.25">
      <c r="A36" s="75" t="s">
        <v>18</v>
      </c>
      <c r="B36" s="75"/>
      <c r="C36" s="75"/>
      <c r="D36" s="75"/>
      <c r="E36" s="75"/>
    </row>
    <row r="37" spans="1:8" x14ac:dyDescent="0.25">
      <c r="A37" s="84" t="s">
        <v>26</v>
      </c>
      <c r="B37" s="84"/>
      <c r="C37" s="84"/>
      <c r="D37" s="84"/>
      <c r="E37" s="5"/>
    </row>
    <row r="38" spans="1:8" x14ac:dyDescent="0.25">
      <c r="B38" s="82" t="s">
        <v>19</v>
      </c>
      <c r="C38" s="82"/>
      <c r="D38" s="82"/>
      <c r="E38" s="6" t="s">
        <v>6</v>
      </c>
    </row>
    <row r="39" spans="1:8" x14ac:dyDescent="0.25">
      <c r="A39" s="31"/>
      <c r="B39" s="31"/>
      <c r="C39" s="31"/>
      <c r="D39" s="22"/>
      <c r="E39" s="31"/>
    </row>
    <row r="40" spans="1:8" x14ac:dyDescent="0.25">
      <c r="A40" s="84" t="s">
        <v>49</v>
      </c>
      <c r="B40" s="84"/>
      <c r="C40" s="84"/>
      <c r="D40" s="84"/>
      <c r="E40" s="5"/>
    </row>
    <row r="41" spans="1:8" x14ac:dyDescent="0.25">
      <c r="B41" s="82" t="s">
        <v>19</v>
      </c>
      <c r="C41" s="82"/>
      <c r="D41" s="82"/>
      <c r="E41" s="6" t="s">
        <v>6</v>
      </c>
    </row>
    <row r="42" spans="1:8" x14ac:dyDescent="0.25">
      <c r="A42" s="2" t="s">
        <v>66</v>
      </c>
    </row>
    <row r="43" spans="1:8" x14ac:dyDescent="0.25">
      <c r="A43" s="15" t="s">
        <v>31</v>
      </c>
    </row>
    <row r="44" spans="1:8" x14ac:dyDescent="0.25">
      <c r="A44" s="2" t="s">
        <v>41</v>
      </c>
      <c r="B44" s="16">
        <v>70921.87</v>
      </c>
    </row>
    <row r="45" spans="1:8" ht="31.2" x14ac:dyDescent="0.3">
      <c r="A45" s="26" t="s">
        <v>56</v>
      </c>
      <c r="B45" s="17"/>
      <c r="H45" s="19"/>
    </row>
    <row r="46" spans="1:8" x14ac:dyDescent="0.25">
      <c r="A46" s="2" t="s">
        <v>32</v>
      </c>
      <c r="B46" s="17">
        <v>206981</v>
      </c>
      <c r="D46" s="2"/>
    </row>
    <row r="47" spans="1:8" x14ac:dyDescent="0.25">
      <c r="A47" s="2" t="s">
        <v>37</v>
      </c>
      <c r="B47" s="17">
        <v>8592.4480000000003</v>
      </c>
      <c r="D47" s="2"/>
    </row>
    <row r="48" spans="1:8" x14ac:dyDescent="0.25">
      <c r="A48" s="30" t="s">
        <v>45</v>
      </c>
      <c r="B48" s="17">
        <f>3*150</f>
        <v>450</v>
      </c>
      <c r="D48" s="2"/>
    </row>
    <row r="49" spans="1:4" ht="15.6" customHeight="1" x14ac:dyDescent="0.25">
      <c r="A49" s="32" t="s">
        <v>55</v>
      </c>
      <c r="B49" s="17"/>
      <c r="D49" s="2"/>
    </row>
    <row r="50" spans="1:4" ht="27.6" x14ac:dyDescent="0.25">
      <c r="A50" s="30" t="s">
        <v>36</v>
      </c>
      <c r="B50" s="17">
        <f>E29</f>
        <v>173792.35</v>
      </c>
      <c r="D50" s="2"/>
    </row>
    <row r="51" spans="1:4" x14ac:dyDescent="0.25">
      <c r="A51" s="18" t="s">
        <v>33</v>
      </c>
      <c r="B51" s="27">
        <f>B44+B46+B47+B48-B50</f>
        <v>113152.96799999996</v>
      </c>
    </row>
  </sheetData>
  <mergeCells count="30">
    <mergeCell ref="B41:D41"/>
    <mergeCell ref="A19:E19"/>
    <mergeCell ref="A30:E30"/>
    <mergeCell ref="A31:E31"/>
    <mergeCell ref="A32:E32"/>
    <mergeCell ref="A33:E33"/>
    <mergeCell ref="A34:E34"/>
    <mergeCell ref="A35:E35"/>
    <mergeCell ref="A36:E36"/>
    <mergeCell ref="A37:D37"/>
    <mergeCell ref="B38:D38"/>
    <mergeCell ref="A40:D40"/>
    <mergeCell ref="A18:E18"/>
    <mergeCell ref="A7:E7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6:E6"/>
    <mergeCell ref="A1:E1"/>
    <mergeCell ref="A2:E2"/>
    <mergeCell ref="A3:E3"/>
    <mergeCell ref="D4:E4"/>
    <mergeCell ref="A5:E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view="pageBreakPreview" topLeftCell="A24" zoomScaleNormal="100" zoomScaleSheetLayoutView="100" workbookViewId="0">
      <selection activeCell="B53" sqref="B53"/>
    </sheetView>
  </sheetViews>
  <sheetFormatPr defaultColWidth="9.109375" defaultRowHeight="13.8" x14ac:dyDescent="0.25"/>
  <cols>
    <col min="1" max="1" width="32.77734375" style="2" customWidth="1"/>
    <col min="2" max="2" width="20.33203125" style="2" customWidth="1"/>
    <col min="3" max="3" width="13.88671875" style="2" customWidth="1"/>
    <col min="4" max="4" width="16.109375" style="23" customWidth="1"/>
    <col min="5" max="5" width="14.109375" style="2" customWidth="1"/>
    <col min="6" max="6" width="12.6640625" style="2" bestFit="1" customWidth="1"/>
    <col min="7" max="16384" width="9.109375" style="2"/>
  </cols>
  <sheetData>
    <row r="1" spans="1:5" ht="15.6" x14ac:dyDescent="0.25">
      <c r="A1" s="71" t="s">
        <v>11</v>
      </c>
      <c r="B1" s="71"/>
      <c r="C1" s="71"/>
      <c r="D1" s="71"/>
      <c r="E1" s="71"/>
    </row>
    <row r="2" spans="1:5" ht="40.5" customHeight="1" x14ac:dyDescent="0.3">
      <c r="A2" s="72" t="s">
        <v>12</v>
      </c>
      <c r="B2" s="73"/>
      <c r="C2" s="73"/>
      <c r="D2" s="73"/>
      <c r="E2" s="73"/>
    </row>
    <row r="3" spans="1:5" x14ac:dyDescent="0.25">
      <c r="A3" s="85" t="s">
        <v>57</v>
      </c>
      <c r="B3" s="85"/>
      <c r="C3" s="85"/>
      <c r="D3" s="85"/>
      <c r="E3" s="85"/>
    </row>
    <row r="4" spans="1:5" s="1" customFormat="1" ht="28.2" x14ac:dyDescent="0.3">
      <c r="A4" s="36" t="s">
        <v>13</v>
      </c>
      <c r="B4" s="37"/>
      <c r="C4" s="37"/>
      <c r="D4" s="37"/>
      <c r="E4" s="38" t="s">
        <v>58</v>
      </c>
    </row>
    <row r="5" spans="1:5" x14ac:dyDescent="0.25">
      <c r="A5" s="75" t="s">
        <v>0</v>
      </c>
      <c r="B5" s="75"/>
      <c r="C5" s="75"/>
      <c r="D5" s="75"/>
      <c r="E5" s="75"/>
    </row>
    <row r="6" spans="1:5" x14ac:dyDescent="0.25">
      <c r="A6" s="70" t="s">
        <v>38</v>
      </c>
      <c r="B6" s="70"/>
      <c r="C6" s="70"/>
      <c r="D6" s="70"/>
      <c r="E6" s="70"/>
    </row>
    <row r="7" spans="1:5" x14ac:dyDescent="0.25">
      <c r="A7" s="77" t="s">
        <v>1</v>
      </c>
      <c r="B7" s="77"/>
      <c r="C7" s="77"/>
      <c r="D7" s="77"/>
      <c r="E7" s="77"/>
    </row>
    <row r="8" spans="1:5" x14ac:dyDescent="0.25">
      <c r="A8" s="78" t="s">
        <v>63</v>
      </c>
      <c r="B8" s="78"/>
      <c r="C8" s="78"/>
      <c r="D8" s="78"/>
      <c r="E8" s="78"/>
    </row>
    <row r="9" spans="1:5" ht="32.25" customHeight="1" x14ac:dyDescent="0.25">
      <c r="A9" s="79" t="s">
        <v>14</v>
      </c>
      <c r="B9" s="80"/>
      <c r="C9" s="80"/>
      <c r="D9" s="80"/>
      <c r="E9" s="80"/>
    </row>
    <row r="10" spans="1:5" ht="26.4" customHeight="1" x14ac:dyDescent="0.25">
      <c r="A10" s="75" t="s">
        <v>64</v>
      </c>
      <c r="B10" s="75"/>
      <c r="C10" s="75"/>
      <c r="D10" s="75"/>
      <c r="E10" s="75"/>
    </row>
    <row r="11" spans="1:5" ht="18.75" customHeight="1" x14ac:dyDescent="0.25">
      <c r="A11" s="77" t="s">
        <v>15</v>
      </c>
      <c r="B11" s="81"/>
      <c r="C11" s="81"/>
      <c r="D11" s="81"/>
      <c r="E11" s="81"/>
    </row>
    <row r="12" spans="1:5" x14ac:dyDescent="0.25">
      <c r="A12" s="75" t="s">
        <v>22</v>
      </c>
      <c r="B12" s="75"/>
      <c r="C12" s="75"/>
      <c r="D12" s="75"/>
      <c r="E12" s="75"/>
    </row>
    <row r="13" spans="1:5" ht="17.25" customHeight="1" x14ac:dyDescent="0.25">
      <c r="A13" s="77" t="s">
        <v>2</v>
      </c>
      <c r="B13" s="81"/>
      <c r="C13" s="81"/>
      <c r="D13" s="81"/>
      <c r="E13" s="81"/>
    </row>
    <row r="14" spans="1:5" x14ac:dyDescent="0.25">
      <c r="A14" s="75" t="s">
        <v>23</v>
      </c>
      <c r="B14" s="75"/>
      <c r="C14" s="75"/>
      <c r="D14" s="75"/>
      <c r="E14" s="75"/>
    </row>
    <row r="15" spans="1:5" ht="15.75" customHeight="1" x14ac:dyDescent="0.25">
      <c r="A15" s="77" t="s">
        <v>16</v>
      </c>
      <c r="B15" s="81"/>
      <c r="C15" s="81"/>
      <c r="D15" s="81"/>
      <c r="E15" s="81"/>
    </row>
    <row r="16" spans="1:5" ht="29.25" customHeight="1" x14ac:dyDescent="0.25">
      <c r="A16" s="75" t="s">
        <v>17</v>
      </c>
      <c r="B16" s="75"/>
      <c r="C16" s="75"/>
      <c r="D16" s="75"/>
      <c r="E16" s="75"/>
    </row>
    <row r="17" spans="1:7" ht="55.95" customHeight="1" x14ac:dyDescent="0.25">
      <c r="A17" s="75" t="s">
        <v>39</v>
      </c>
      <c r="B17" s="75"/>
      <c r="C17" s="75"/>
      <c r="D17" s="75"/>
      <c r="E17" s="75"/>
    </row>
    <row r="18" spans="1:7" ht="29.4" customHeight="1" x14ac:dyDescent="0.25">
      <c r="A18" s="76" t="s">
        <v>40</v>
      </c>
      <c r="B18" s="76"/>
      <c r="C18" s="76"/>
      <c r="D18" s="76"/>
      <c r="E18" s="76"/>
    </row>
    <row r="19" spans="1:7" x14ac:dyDescent="0.25">
      <c r="A19" s="76"/>
      <c r="B19" s="76"/>
      <c r="C19" s="76"/>
      <c r="D19" s="76"/>
      <c r="E19" s="76"/>
      <c r="F19" s="2">
        <v>3262.5</v>
      </c>
      <c r="G19" s="2">
        <v>3</v>
      </c>
    </row>
    <row r="20" spans="1:7" ht="124.2" x14ac:dyDescent="0.25">
      <c r="A20" s="3" t="s">
        <v>7</v>
      </c>
      <c r="B20" s="3" t="s">
        <v>10</v>
      </c>
      <c r="C20" s="3" t="s">
        <v>3</v>
      </c>
      <c r="D20" s="20" t="s">
        <v>9</v>
      </c>
      <c r="E20" s="3" t="s">
        <v>8</v>
      </c>
    </row>
    <row r="21" spans="1:7" ht="39.6" x14ac:dyDescent="0.25">
      <c r="A21" s="29" t="s">
        <v>46</v>
      </c>
      <c r="B21" s="9" t="s">
        <v>42</v>
      </c>
      <c r="C21" s="3" t="s">
        <v>4</v>
      </c>
      <c r="D21" s="3">
        <f>11.4</f>
        <v>11.4</v>
      </c>
      <c r="E21" s="8">
        <f>D21*F19*G19</f>
        <v>111577.5</v>
      </c>
    </row>
    <row r="22" spans="1:7" ht="69" x14ac:dyDescent="0.25">
      <c r="A22" s="7" t="s">
        <v>59</v>
      </c>
      <c r="B22" s="9" t="s">
        <v>60</v>
      </c>
      <c r="C22" s="3" t="s">
        <v>4</v>
      </c>
      <c r="D22" s="3"/>
      <c r="E22" s="8">
        <f>1682.64*3</f>
        <v>5047.92</v>
      </c>
    </row>
    <row r="23" spans="1:7" x14ac:dyDescent="0.25">
      <c r="A23" s="7" t="s">
        <v>43</v>
      </c>
      <c r="B23" s="9" t="s">
        <v>24</v>
      </c>
      <c r="C23" s="3" t="s">
        <v>4</v>
      </c>
      <c r="D23" s="3">
        <v>4.5999999999999996</v>
      </c>
      <c r="E23" s="8">
        <f>D23*F19*G19</f>
        <v>45022.499999999993</v>
      </c>
    </row>
    <row r="24" spans="1:7" x14ac:dyDescent="0.25">
      <c r="A24" s="7" t="s">
        <v>34</v>
      </c>
      <c r="B24" s="9" t="s">
        <v>60</v>
      </c>
      <c r="C24" s="3" t="s">
        <v>29</v>
      </c>
      <c r="D24" s="3"/>
      <c r="E24" s="8">
        <v>0</v>
      </c>
    </row>
    <row r="25" spans="1:7" x14ac:dyDescent="0.25">
      <c r="A25" s="7" t="s">
        <v>35</v>
      </c>
      <c r="B25" s="9" t="s">
        <v>60</v>
      </c>
      <c r="C25" s="3" t="s">
        <v>29</v>
      </c>
      <c r="D25" s="3"/>
      <c r="E25" s="8">
        <v>8500.7999999999993</v>
      </c>
    </row>
    <row r="26" spans="1:7" x14ac:dyDescent="0.25">
      <c r="A26" s="7" t="s">
        <v>44</v>
      </c>
      <c r="B26" s="9" t="s">
        <v>60</v>
      </c>
      <c r="C26" s="3" t="s">
        <v>29</v>
      </c>
      <c r="D26" s="3"/>
      <c r="E26" s="8">
        <v>6511.29</v>
      </c>
    </row>
    <row r="27" spans="1:7" x14ac:dyDescent="0.25">
      <c r="A27" s="7" t="s">
        <v>27</v>
      </c>
      <c r="B27" s="9" t="s">
        <v>60</v>
      </c>
      <c r="C27" s="3" t="s">
        <v>29</v>
      </c>
      <c r="D27" s="3"/>
      <c r="E27" s="8">
        <v>599.99</v>
      </c>
    </row>
    <row r="28" spans="1:7" x14ac:dyDescent="0.25">
      <c r="A28" s="28"/>
      <c r="B28" s="24"/>
      <c r="C28" s="3"/>
      <c r="D28" s="24"/>
      <c r="E28" s="8"/>
    </row>
    <row r="29" spans="1:7" s="15" customFormat="1" x14ac:dyDescent="0.25">
      <c r="A29" s="11" t="s">
        <v>25</v>
      </c>
      <c r="B29" s="12"/>
      <c r="C29" s="13"/>
      <c r="D29" s="21"/>
      <c r="E29" s="14">
        <f>SUM(E21:E28)</f>
        <v>177259.99999999997</v>
      </c>
    </row>
    <row r="30" spans="1:7" ht="34.5" customHeight="1" x14ac:dyDescent="0.25">
      <c r="A30" s="75" t="s">
        <v>61</v>
      </c>
      <c r="B30" s="75"/>
      <c r="C30" s="75"/>
      <c r="D30" s="75"/>
      <c r="E30" s="75"/>
      <c r="F30" s="25"/>
    </row>
    <row r="31" spans="1:7" ht="29.25" customHeight="1" x14ac:dyDescent="0.25">
      <c r="A31" s="75" t="s">
        <v>21</v>
      </c>
      <c r="B31" s="75"/>
      <c r="C31" s="75"/>
      <c r="D31" s="75"/>
      <c r="E31" s="75"/>
    </row>
    <row r="32" spans="1:7" x14ac:dyDescent="0.25">
      <c r="A32" s="75" t="s">
        <v>20</v>
      </c>
      <c r="B32" s="75"/>
      <c r="C32" s="75"/>
      <c r="D32" s="75"/>
      <c r="E32" s="75"/>
    </row>
    <row r="33" spans="1:8" ht="32.25" customHeight="1" x14ac:dyDescent="0.25">
      <c r="A33" s="75" t="s">
        <v>30</v>
      </c>
      <c r="B33" s="75"/>
      <c r="C33" s="75"/>
      <c r="D33" s="75"/>
      <c r="E33" s="75"/>
    </row>
    <row r="34" spans="1:8" x14ac:dyDescent="0.25">
      <c r="A34" s="75" t="s">
        <v>18</v>
      </c>
      <c r="B34" s="75"/>
      <c r="C34" s="75"/>
      <c r="D34" s="75"/>
      <c r="E34" s="75"/>
    </row>
    <row r="35" spans="1:8" x14ac:dyDescent="0.25">
      <c r="A35" s="83" t="s">
        <v>5</v>
      </c>
      <c r="B35" s="83"/>
      <c r="C35" s="83"/>
      <c r="D35" s="83"/>
      <c r="E35" s="83"/>
    </row>
    <row r="36" spans="1:8" x14ac:dyDescent="0.25">
      <c r="A36" s="75" t="s">
        <v>18</v>
      </c>
      <c r="B36" s="75"/>
      <c r="C36" s="75"/>
      <c r="D36" s="75"/>
      <c r="E36" s="75"/>
    </row>
    <row r="37" spans="1:8" x14ac:dyDescent="0.25">
      <c r="A37" s="84" t="s">
        <v>26</v>
      </c>
      <c r="B37" s="84"/>
      <c r="C37" s="84"/>
      <c r="D37" s="84"/>
      <c r="E37" s="5"/>
    </row>
    <row r="38" spans="1:8" x14ac:dyDescent="0.25">
      <c r="B38" s="82" t="s">
        <v>19</v>
      </c>
      <c r="C38" s="82"/>
      <c r="D38" s="82"/>
      <c r="E38" s="6" t="s">
        <v>6</v>
      </c>
    </row>
    <row r="39" spans="1:8" x14ac:dyDescent="0.25">
      <c r="A39" s="34"/>
      <c r="B39" s="34"/>
      <c r="C39" s="34"/>
      <c r="D39" s="22"/>
      <c r="E39" s="34"/>
    </row>
    <row r="40" spans="1:8" x14ac:dyDescent="0.25">
      <c r="A40" s="84" t="s">
        <v>65</v>
      </c>
      <c r="B40" s="84"/>
      <c r="C40" s="84"/>
      <c r="D40" s="84"/>
      <c r="E40" s="5"/>
    </row>
    <row r="41" spans="1:8" x14ac:dyDescent="0.25">
      <c r="B41" s="82" t="s">
        <v>19</v>
      </c>
      <c r="C41" s="82"/>
      <c r="D41" s="82"/>
      <c r="E41" s="6" t="s">
        <v>6</v>
      </c>
    </row>
    <row r="42" spans="1:8" x14ac:dyDescent="0.25">
      <c r="A42" s="2" t="s">
        <v>66</v>
      </c>
    </row>
    <row r="43" spans="1:8" x14ac:dyDescent="0.25">
      <c r="A43" s="15" t="s">
        <v>31</v>
      </c>
    </row>
    <row r="44" spans="1:8" x14ac:dyDescent="0.25">
      <c r="A44" s="2" t="s">
        <v>41</v>
      </c>
      <c r="B44" s="16">
        <f>'1кв'!B51</f>
        <v>113152.96799999996</v>
      </c>
    </row>
    <row r="45" spans="1:8" ht="31.2" x14ac:dyDescent="0.3">
      <c r="A45" s="26" t="s">
        <v>62</v>
      </c>
      <c r="B45" s="17"/>
      <c r="H45" s="19"/>
    </row>
    <row r="46" spans="1:8" x14ac:dyDescent="0.25">
      <c r="A46" s="2" t="s">
        <v>32</v>
      </c>
      <c r="B46" s="17">
        <v>204431.06</v>
      </c>
      <c r="D46" s="2"/>
    </row>
    <row r="47" spans="1:8" x14ac:dyDescent="0.25">
      <c r="A47" s="2" t="s">
        <v>37</v>
      </c>
      <c r="B47" s="17">
        <v>0</v>
      </c>
      <c r="D47" s="2"/>
    </row>
    <row r="48" spans="1:8" x14ac:dyDescent="0.25">
      <c r="A48" s="33" t="s">
        <v>45</v>
      </c>
      <c r="B48" s="17">
        <f>3*150</f>
        <v>450</v>
      </c>
      <c r="D48" s="2"/>
    </row>
    <row r="49" spans="1:4" ht="15.6" customHeight="1" x14ac:dyDescent="0.25">
      <c r="A49" s="33" t="s">
        <v>55</v>
      </c>
      <c r="B49" s="17"/>
      <c r="D49" s="2"/>
    </row>
    <row r="50" spans="1:4" ht="27.6" x14ac:dyDescent="0.25">
      <c r="A50" s="33" t="s">
        <v>36</v>
      </c>
      <c r="B50" s="17">
        <f>E29</f>
        <v>177259.99999999997</v>
      </c>
      <c r="D50" s="2"/>
    </row>
    <row r="51" spans="1:4" x14ac:dyDescent="0.25">
      <c r="A51" s="18" t="s">
        <v>33</v>
      </c>
      <c r="B51" s="27">
        <f>B44+B46+B47+B48-B50</f>
        <v>140774.02799999996</v>
      </c>
    </row>
  </sheetData>
  <mergeCells count="29">
    <mergeCell ref="B41:D41"/>
    <mergeCell ref="A19:E19"/>
    <mergeCell ref="A30:E30"/>
    <mergeCell ref="A31:E31"/>
    <mergeCell ref="A32:E32"/>
    <mergeCell ref="A33:E33"/>
    <mergeCell ref="A34:E34"/>
    <mergeCell ref="A35:E35"/>
    <mergeCell ref="A36:E36"/>
    <mergeCell ref="A37:D37"/>
    <mergeCell ref="B38:D38"/>
    <mergeCell ref="A40:D40"/>
    <mergeCell ref="A18:E18"/>
    <mergeCell ref="A7:E7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:E1"/>
    <mergeCell ref="A2:E2"/>
    <mergeCell ref="A3:E3"/>
    <mergeCell ref="A5:E5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view="pageBreakPreview" topLeftCell="A22" zoomScaleNormal="100" zoomScaleSheetLayoutView="100" workbookViewId="0">
      <selection activeCell="A28" sqref="A28"/>
    </sheetView>
  </sheetViews>
  <sheetFormatPr defaultColWidth="9.109375" defaultRowHeight="13.8" x14ac:dyDescent="0.25"/>
  <cols>
    <col min="1" max="1" width="32.77734375" style="2" customWidth="1"/>
    <col min="2" max="2" width="20.33203125" style="2" customWidth="1"/>
    <col min="3" max="3" width="13.88671875" style="2" customWidth="1"/>
    <col min="4" max="4" width="16.109375" style="23" customWidth="1"/>
    <col min="5" max="5" width="14.109375" style="2" customWidth="1"/>
    <col min="6" max="6" width="12.6640625" style="2" bestFit="1" customWidth="1"/>
    <col min="7" max="16384" width="9.109375" style="2"/>
  </cols>
  <sheetData>
    <row r="1" spans="1:5" ht="15.6" x14ac:dyDescent="0.25">
      <c r="A1" s="71" t="s">
        <v>11</v>
      </c>
      <c r="B1" s="71"/>
      <c r="C1" s="71"/>
      <c r="D1" s="71"/>
      <c r="E1" s="71"/>
    </row>
    <row r="2" spans="1:5" ht="40.5" customHeight="1" x14ac:dyDescent="0.3">
      <c r="A2" s="72" t="s">
        <v>12</v>
      </c>
      <c r="B2" s="73"/>
      <c r="C2" s="73"/>
      <c r="D2" s="73"/>
      <c r="E2" s="73"/>
    </row>
    <row r="3" spans="1:5" x14ac:dyDescent="0.25">
      <c r="A3" s="85" t="s">
        <v>67</v>
      </c>
      <c r="B3" s="85"/>
      <c r="C3" s="85"/>
      <c r="D3" s="85"/>
      <c r="E3" s="85"/>
    </row>
    <row r="4" spans="1:5" s="1" customFormat="1" ht="28.2" x14ac:dyDescent="0.3">
      <c r="A4" s="36" t="s">
        <v>13</v>
      </c>
      <c r="B4" s="37"/>
      <c r="C4" s="37"/>
      <c r="D4" s="37"/>
      <c r="E4" s="38" t="s">
        <v>68</v>
      </c>
    </row>
    <row r="5" spans="1:5" x14ac:dyDescent="0.25">
      <c r="A5" s="75" t="s">
        <v>0</v>
      </c>
      <c r="B5" s="75"/>
      <c r="C5" s="75"/>
      <c r="D5" s="75"/>
      <c r="E5" s="75"/>
    </row>
    <row r="6" spans="1:5" x14ac:dyDescent="0.25">
      <c r="A6" s="70" t="s">
        <v>38</v>
      </c>
      <c r="B6" s="70"/>
      <c r="C6" s="70"/>
      <c r="D6" s="70"/>
      <c r="E6" s="70"/>
    </row>
    <row r="7" spans="1:5" x14ac:dyDescent="0.25">
      <c r="A7" s="77" t="s">
        <v>1</v>
      </c>
      <c r="B7" s="77"/>
      <c r="C7" s="77"/>
      <c r="D7" s="77"/>
      <c r="E7" s="77"/>
    </row>
    <row r="8" spans="1:5" x14ac:dyDescent="0.25">
      <c r="A8" s="78" t="s">
        <v>63</v>
      </c>
      <c r="B8" s="78"/>
      <c r="C8" s="78"/>
      <c r="D8" s="78"/>
      <c r="E8" s="78"/>
    </row>
    <row r="9" spans="1:5" ht="32.25" customHeight="1" x14ac:dyDescent="0.25">
      <c r="A9" s="79" t="s">
        <v>14</v>
      </c>
      <c r="B9" s="80"/>
      <c r="C9" s="80"/>
      <c r="D9" s="80"/>
      <c r="E9" s="80"/>
    </row>
    <row r="10" spans="1:5" ht="26.4" customHeight="1" x14ac:dyDescent="0.25">
      <c r="A10" s="75" t="s">
        <v>64</v>
      </c>
      <c r="B10" s="75"/>
      <c r="C10" s="75"/>
      <c r="D10" s="75"/>
      <c r="E10" s="75"/>
    </row>
    <row r="11" spans="1:5" ht="18.75" customHeight="1" x14ac:dyDescent="0.25">
      <c r="A11" s="77" t="s">
        <v>15</v>
      </c>
      <c r="B11" s="81"/>
      <c r="C11" s="81"/>
      <c r="D11" s="81"/>
      <c r="E11" s="81"/>
    </row>
    <row r="12" spans="1:5" x14ac:dyDescent="0.25">
      <c r="A12" s="75" t="s">
        <v>22</v>
      </c>
      <c r="B12" s="75"/>
      <c r="C12" s="75"/>
      <c r="D12" s="75"/>
      <c r="E12" s="75"/>
    </row>
    <row r="13" spans="1:5" ht="17.25" customHeight="1" x14ac:dyDescent="0.25">
      <c r="A13" s="77" t="s">
        <v>2</v>
      </c>
      <c r="B13" s="81"/>
      <c r="C13" s="81"/>
      <c r="D13" s="81"/>
      <c r="E13" s="81"/>
    </row>
    <row r="14" spans="1:5" x14ac:dyDescent="0.25">
      <c r="A14" s="75" t="s">
        <v>23</v>
      </c>
      <c r="B14" s="75"/>
      <c r="C14" s="75"/>
      <c r="D14" s="75"/>
      <c r="E14" s="75"/>
    </row>
    <row r="15" spans="1:5" ht="15.75" customHeight="1" x14ac:dyDescent="0.25">
      <c r="A15" s="77" t="s">
        <v>16</v>
      </c>
      <c r="B15" s="81"/>
      <c r="C15" s="81"/>
      <c r="D15" s="81"/>
      <c r="E15" s="81"/>
    </row>
    <row r="16" spans="1:5" ht="29.25" customHeight="1" x14ac:dyDescent="0.25">
      <c r="A16" s="75" t="s">
        <v>17</v>
      </c>
      <c r="B16" s="75"/>
      <c r="C16" s="75"/>
      <c r="D16" s="75"/>
      <c r="E16" s="75"/>
    </row>
    <row r="17" spans="1:7" ht="55.95" customHeight="1" x14ac:dyDescent="0.25">
      <c r="A17" s="75" t="s">
        <v>39</v>
      </c>
      <c r="B17" s="75"/>
      <c r="C17" s="75"/>
      <c r="D17" s="75"/>
      <c r="E17" s="75"/>
    </row>
    <row r="18" spans="1:7" ht="29.4" customHeight="1" x14ac:dyDescent="0.25">
      <c r="A18" s="76" t="s">
        <v>40</v>
      </c>
      <c r="B18" s="76"/>
      <c r="C18" s="76"/>
      <c r="D18" s="76"/>
      <c r="E18" s="76"/>
    </row>
    <row r="19" spans="1:7" x14ac:dyDescent="0.25">
      <c r="A19" s="76"/>
      <c r="B19" s="76"/>
      <c r="C19" s="76"/>
      <c r="D19" s="76"/>
      <c r="E19" s="76"/>
      <c r="F19" s="2">
        <v>3262.5</v>
      </c>
      <c r="G19" s="2">
        <v>3</v>
      </c>
    </row>
    <row r="20" spans="1:7" ht="124.2" x14ac:dyDescent="0.25">
      <c r="A20" s="3" t="s">
        <v>7</v>
      </c>
      <c r="B20" s="3" t="s">
        <v>10</v>
      </c>
      <c r="C20" s="3" t="s">
        <v>3</v>
      </c>
      <c r="D20" s="20" t="s">
        <v>9</v>
      </c>
      <c r="E20" s="3" t="s">
        <v>8</v>
      </c>
    </row>
    <row r="21" spans="1:7" ht="39.6" x14ac:dyDescent="0.25">
      <c r="A21" s="29" t="s">
        <v>46</v>
      </c>
      <c r="B21" s="9" t="s">
        <v>42</v>
      </c>
      <c r="C21" s="3" t="s">
        <v>4</v>
      </c>
      <c r="D21" s="3">
        <v>12.08</v>
      </c>
      <c r="E21" s="8">
        <f>D21*F19*G19</f>
        <v>118233</v>
      </c>
    </row>
    <row r="22" spans="1:7" ht="69" x14ac:dyDescent="0.25">
      <c r="A22" s="7" t="s">
        <v>59</v>
      </c>
      <c r="B22" s="9" t="s">
        <v>69</v>
      </c>
      <c r="C22" s="3" t="s">
        <v>4</v>
      </c>
      <c r="D22" s="3"/>
      <c r="E22" s="8">
        <f>1682.64*3</f>
        <v>5047.92</v>
      </c>
    </row>
    <row r="23" spans="1:7" x14ac:dyDescent="0.25">
      <c r="A23" s="7" t="s">
        <v>43</v>
      </c>
      <c r="B23" s="9" t="s">
        <v>24</v>
      </c>
      <c r="C23" s="3" t="s">
        <v>4</v>
      </c>
      <c r="D23" s="3">
        <v>4.78</v>
      </c>
      <c r="E23" s="8">
        <f>D23*F19*G19</f>
        <v>46784.25</v>
      </c>
    </row>
    <row r="24" spans="1:7" x14ac:dyDescent="0.25">
      <c r="A24" s="7" t="s">
        <v>34</v>
      </c>
      <c r="B24" s="9" t="s">
        <v>69</v>
      </c>
      <c r="C24" s="3" t="s">
        <v>29</v>
      </c>
      <c r="D24" s="3"/>
      <c r="E24" s="8">
        <v>0</v>
      </c>
    </row>
    <row r="25" spans="1:7" x14ac:dyDescent="0.25">
      <c r="A25" s="7" t="s">
        <v>35</v>
      </c>
      <c r="B25" s="9" t="s">
        <v>69</v>
      </c>
      <c r="C25" s="3" t="s">
        <v>29</v>
      </c>
      <c r="D25" s="3"/>
      <c r="E25" s="8">
        <v>7187.16</v>
      </c>
    </row>
    <row r="26" spans="1:7" x14ac:dyDescent="0.25">
      <c r="A26" s="7" t="s">
        <v>44</v>
      </c>
      <c r="B26" s="9" t="s">
        <v>69</v>
      </c>
      <c r="C26" s="3" t="s">
        <v>29</v>
      </c>
      <c r="D26" s="3"/>
      <c r="E26" s="8">
        <v>6878.25</v>
      </c>
    </row>
    <row r="27" spans="1:7" x14ac:dyDescent="0.25">
      <c r="A27" s="7" t="s">
        <v>27</v>
      </c>
      <c r="B27" s="9" t="s">
        <v>69</v>
      </c>
      <c r="C27" s="3" t="s">
        <v>29</v>
      </c>
      <c r="D27" s="3"/>
      <c r="E27" s="8">
        <v>1230.22</v>
      </c>
    </row>
    <row r="28" spans="1:7" x14ac:dyDescent="0.25">
      <c r="A28" s="28" t="s">
        <v>70</v>
      </c>
      <c r="B28" s="9" t="s">
        <v>69</v>
      </c>
      <c r="C28" s="3" t="s">
        <v>29</v>
      </c>
      <c r="D28" s="44"/>
      <c r="E28" s="8">
        <v>7500</v>
      </c>
    </row>
    <row r="29" spans="1:7" x14ac:dyDescent="0.25">
      <c r="A29" s="43" t="s">
        <v>72</v>
      </c>
      <c r="B29" s="9" t="s">
        <v>73</v>
      </c>
      <c r="C29" s="3" t="s">
        <v>74</v>
      </c>
      <c r="D29" s="45">
        <v>1</v>
      </c>
      <c r="E29" s="8">
        <f>D29*206.95</f>
        <v>206.95</v>
      </c>
    </row>
    <row r="30" spans="1:7" ht="27.6" x14ac:dyDescent="0.25">
      <c r="A30" s="28" t="s">
        <v>71</v>
      </c>
      <c r="B30" s="9" t="s">
        <v>73</v>
      </c>
      <c r="C30" s="3" t="s">
        <v>29</v>
      </c>
      <c r="D30" s="45"/>
      <c r="E30" s="8">
        <v>11483.12</v>
      </c>
    </row>
    <row r="31" spans="1:7" s="15" customFormat="1" x14ac:dyDescent="0.25">
      <c r="A31" s="11" t="s">
        <v>25</v>
      </c>
      <c r="B31" s="12"/>
      <c r="C31" s="13"/>
      <c r="D31" s="21"/>
      <c r="E31" s="14">
        <f>SUM(E21:E30)</f>
        <v>204550.87</v>
      </c>
    </row>
    <row r="32" spans="1:7" ht="34.5" customHeight="1" x14ac:dyDescent="0.25">
      <c r="A32" s="75" t="s">
        <v>75</v>
      </c>
      <c r="B32" s="75"/>
      <c r="C32" s="75"/>
      <c r="D32" s="75"/>
      <c r="E32" s="75"/>
      <c r="F32" s="25"/>
    </row>
    <row r="33" spans="1:8" ht="29.25" customHeight="1" x14ac:dyDescent="0.25">
      <c r="A33" s="75" t="s">
        <v>21</v>
      </c>
      <c r="B33" s="75"/>
      <c r="C33" s="75"/>
      <c r="D33" s="75"/>
      <c r="E33" s="75"/>
    </row>
    <row r="34" spans="1:8" x14ac:dyDescent="0.25">
      <c r="A34" s="75" t="s">
        <v>20</v>
      </c>
      <c r="B34" s="75"/>
      <c r="C34" s="75"/>
      <c r="D34" s="75"/>
      <c r="E34" s="75"/>
    </row>
    <row r="35" spans="1:8" ht="32.25" customHeight="1" x14ac:dyDescent="0.25">
      <c r="A35" s="75" t="s">
        <v>30</v>
      </c>
      <c r="B35" s="75"/>
      <c r="C35" s="75"/>
      <c r="D35" s="75"/>
      <c r="E35" s="75"/>
    </row>
    <row r="36" spans="1:8" x14ac:dyDescent="0.25">
      <c r="A36" s="75" t="s">
        <v>18</v>
      </c>
      <c r="B36" s="75"/>
      <c r="C36" s="75"/>
      <c r="D36" s="75"/>
      <c r="E36" s="75"/>
    </row>
    <row r="37" spans="1:8" x14ac:dyDescent="0.25">
      <c r="A37" s="83" t="s">
        <v>5</v>
      </c>
      <c r="B37" s="83"/>
      <c r="C37" s="83"/>
      <c r="D37" s="83"/>
      <c r="E37" s="83"/>
    </row>
    <row r="38" spans="1:8" x14ac:dyDescent="0.25">
      <c r="A38" s="75" t="s">
        <v>18</v>
      </c>
      <c r="B38" s="75"/>
      <c r="C38" s="75"/>
      <c r="D38" s="75"/>
      <c r="E38" s="75"/>
    </row>
    <row r="39" spans="1:8" x14ac:dyDescent="0.25">
      <c r="A39" s="84" t="s">
        <v>26</v>
      </c>
      <c r="B39" s="84"/>
      <c r="C39" s="84"/>
      <c r="D39" s="84"/>
      <c r="E39" s="5"/>
    </row>
    <row r="40" spans="1:8" x14ac:dyDescent="0.25">
      <c r="B40" s="82" t="s">
        <v>19</v>
      </c>
      <c r="C40" s="82"/>
      <c r="D40" s="82"/>
      <c r="E40" s="6" t="s">
        <v>6</v>
      </c>
    </row>
    <row r="41" spans="1:8" x14ac:dyDescent="0.25">
      <c r="A41" s="40"/>
      <c r="B41" s="40"/>
      <c r="C41" s="40"/>
      <c r="D41" s="22"/>
      <c r="E41" s="40"/>
    </row>
    <row r="42" spans="1:8" x14ac:dyDescent="0.25">
      <c r="A42" s="84" t="s">
        <v>65</v>
      </c>
      <c r="B42" s="84"/>
      <c r="C42" s="84"/>
      <c r="D42" s="84"/>
      <c r="E42" s="5"/>
    </row>
    <row r="43" spans="1:8" x14ac:dyDescent="0.25">
      <c r="B43" s="82" t="s">
        <v>19</v>
      </c>
      <c r="C43" s="82"/>
      <c r="D43" s="82"/>
      <c r="E43" s="6" t="s">
        <v>6</v>
      </c>
    </row>
    <row r="44" spans="1:8" x14ac:dyDescent="0.25">
      <c r="A44" s="2" t="s">
        <v>66</v>
      </c>
    </row>
    <row r="45" spans="1:8" x14ac:dyDescent="0.25">
      <c r="A45" s="15" t="s">
        <v>31</v>
      </c>
    </row>
    <row r="46" spans="1:8" x14ac:dyDescent="0.25">
      <c r="A46" s="2" t="s">
        <v>41</v>
      </c>
      <c r="B46" s="16">
        <f>'2кв'!B51</f>
        <v>140774.02799999996</v>
      </c>
    </row>
    <row r="47" spans="1:8" ht="31.2" x14ac:dyDescent="0.3">
      <c r="A47" s="26" t="s">
        <v>76</v>
      </c>
      <c r="B47" s="17"/>
      <c r="H47" s="19"/>
    </row>
    <row r="48" spans="1:8" x14ac:dyDescent="0.25">
      <c r="A48" s="2" t="s">
        <v>32</v>
      </c>
      <c r="B48" s="17">
        <v>192544.51</v>
      </c>
      <c r="D48" s="2"/>
    </row>
    <row r="49" spans="1:4" x14ac:dyDescent="0.25">
      <c r="A49" s="39" t="s">
        <v>45</v>
      </c>
      <c r="B49" s="17">
        <f>3*150</f>
        <v>450</v>
      </c>
      <c r="D49" s="2"/>
    </row>
    <row r="50" spans="1:4" ht="15.6" customHeight="1" x14ac:dyDescent="0.25">
      <c r="A50" s="39" t="s">
        <v>55</v>
      </c>
      <c r="B50" s="17">
        <f>1700+600+200*3</f>
        <v>2900</v>
      </c>
      <c r="D50" s="2"/>
    </row>
    <row r="51" spans="1:4" ht="27.6" x14ac:dyDescent="0.25">
      <c r="A51" s="39" t="s">
        <v>36</v>
      </c>
      <c r="B51" s="17">
        <f>E31</f>
        <v>204550.87</v>
      </c>
      <c r="D51" s="2"/>
    </row>
    <row r="52" spans="1:4" x14ac:dyDescent="0.25">
      <c r="A52" s="18" t="s">
        <v>33</v>
      </c>
      <c r="B52" s="27">
        <f>B46+B48+B49+B50-B51</f>
        <v>132117.66799999995</v>
      </c>
    </row>
  </sheetData>
  <mergeCells count="29">
    <mergeCell ref="A38:E38"/>
    <mergeCell ref="A39:D39"/>
    <mergeCell ref="B40:D40"/>
    <mergeCell ref="A42:D42"/>
    <mergeCell ref="B43:D43"/>
    <mergeCell ref="A37:E37"/>
    <mergeCell ref="A14:E14"/>
    <mergeCell ref="A15:E15"/>
    <mergeCell ref="A16:E16"/>
    <mergeCell ref="A17:E17"/>
    <mergeCell ref="A18:E18"/>
    <mergeCell ref="A19:E19"/>
    <mergeCell ref="A32:E32"/>
    <mergeCell ref="A33:E33"/>
    <mergeCell ref="A34:E34"/>
    <mergeCell ref="A35:E35"/>
    <mergeCell ref="A36:E36"/>
    <mergeCell ref="A13:E13"/>
    <mergeCell ref="A1:E1"/>
    <mergeCell ref="A2:E2"/>
    <mergeCell ref="A3:E3"/>
    <mergeCell ref="A5:E5"/>
    <mergeCell ref="A6:E6"/>
    <mergeCell ref="A7:E7"/>
    <mergeCell ref="A8:E8"/>
    <mergeCell ref="A9:E9"/>
    <mergeCell ref="A10:E10"/>
    <mergeCell ref="A11:E11"/>
    <mergeCell ref="A12:E12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view="pageBreakPreview" zoomScaleNormal="100" zoomScaleSheetLayoutView="100" workbookViewId="0">
      <selection activeCell="A29" sqref="A29"/>
    </sheetView>
  </sheetViews>
  <sheetFormatPr defaultColWidth="9.109375" defaultRowHeight="13.8" x14ac:dyDescent="0.25"/>
  <cols>
    <col min="1" max="1" width="32.77734375" style="2" customWidth="1"/>
    <col min="2" max="2" width="20.33203125" style="2" customWidth="1"/>
    <col min="3" max="3" width="13.88671875" style="2" customWidth="1"/>
    <col min="4" max="4" width="16.109375" style="23" customWidth="1"/>
    <col min="5" max="5" width="14.109375" style="2" customWidth="1"/>
    <col min="6" max="6" width="12.6640625" style="2" bestFit="1" customWidth="1"/>
    <col min="7" max="16384" width="9.109375" style="2"/>
  </cols>
  <sheetData>
    <row r="1" spans="1:5" ht="15.6" x14ac:dyDescent="0.25">
      <c r="A1" s="71" t="s">
        <v>11</v>
      </c>
      <c r="B1" s="71"/>
      <c r="C1" s="71"/>
      <c r="D1" s="71"/>
      <c r="E1" s="71"/>
    </row>
    <row r="2" spans="1:5" ht="40.5" customHeight="1" x14ac:dyDescent="0.3">
      <c r="A2" s="72" t="s">
        <v>12</v>
      </c>
      <c r="B2" s="73"/>
      <c r="C2" s="73"/>
      <c r="D2" s="73"/>
      <c r="E2" s="73"/>
    </row>
    <row r="3" spans="1:5" x14ac:dyDescent="0.25">
      <c r="A3" s="85" t="s">
        <v>77</v>
      </c>
      <c r="B3" s="85"/>
      <c r="C3" s="85"/>
      <c r="D3" s="85"/>
      <c r="E3" s="85"/>
    </row>
    <row r="4" spans="1:5" s="1" customFormat="1" ht="28.2" x14ac:dyDescent="0.3">
      <c r="A4" s="36" t="s">
        <v>13</v>
      </c>
      <c r="B4" s="37"/>
      <c r="C4" s="37"/>
      <c r="D4" s="37"/>
      <c r="E4" s="38" t="s">
        <v>78</v>
      </c>
    </row>
    <row r="5" spans="1:5" x14ac:dyDescent="0.25">
      <c r="A5" s="75" t="s">
        <v>0</v>
      </c>
      <c r="B5" s="75"/>
      <c r="C5" s="75"/>
      <c r="D5" s="75"/>
      <c r="E5" s="75"/>
    </row>
    <row r="6" spans="1:5" x14ac:dyDescent="0.25">
      <c r="A6" s="70" t="s">
        <v>38</v>
      </c>
      <c r="B6" s="70"/>
      <c r="C6" s="70"/>
      <c r="D6" s="70"/>
      <c r="E6" s="70"/>
    </row>
    <row r="7" spans="1:5" x14ac:dyDescent="0.25">
      <c r="A7" s="77" t="s">
        <v>1</v>
      </c>
      <c r="B7" s="77"/>
      <c r="C7" s="77"/>
      <c r="D7" s="77"/>
      <c r="E7" s="77"/>
    </row>
    <row r="8" spans="1:5" x14ac:dyDescent="0.25">
      <c r="A8" s="78" t="s">
        <v>63</v>
      </c>
      <c r="B8" s="78"/>
      <c r="C8" s="78"/>
      <c r="D8" s="78"/>
      <c r="E8" s="78"/>
    </row>
    <row r="9" spans="1:5" ht="32.25" customHeight="1" x14ac:dyDescent="0.25">
      <c r="A9" s="79" t="s">
        <v>14</v>
      </c>
      <c r="B9" s="80"/>
      <c r="C9" s="80"/>
      <c r="D9" s="80"/>
      <c r="E9" s="80"/>
    </row>
    <row r="10" spans="1:5" ht="26.4" customHeight="1" x14ac:dyDescent="0.25">
      <c r="A10" s="75" t="s">
        <v>64</v>
      </c>
      <c r="B10" s="75"/>
      <c r="C10" s="75"/>
      <c r="D10" s="75"/>
      <c r="E10" s="75"/>
    </row>
    <row r="11" spans="1:5" ht="18.75" customHeight="1" x14ac:dyDescent="0.25">
      <c r="A11" s="77" t="s">
        <v>15</v>
      </c>
      <c r="B11" s="81"/>
      <c r="C11" s="81"/>
      <c r="D11" s="81"/>
      <c r="E11" s="81"/>
    </row>
    <row r="12" spans="1:5" x14ac:dyDescent="0.25">
      <c r="A12" s="75" t="s">
        <v>22</v>
      </c>
      <c r="B12" s="75"/>
      <c r="C12" s="75"/>
      <c r="D12" s="75"/>
      <c r="E12" s="75"/>
    </row>
    <row r="13" spans="1:5" ht="17.25" customHeight="1" x14ac:dyDescent="0.25">
      <c r="A13" s="77" t="s">
        <v>2</v>
      </c>
      <c r="B13" s="81"/>
      <c r="C13" s="81"/>
      <c r="D13" s="81"/>
      <c r="E13" s="81"/>
    </row>
    <row r="14" spans="1:5" x14ac:dyDescent="0.25">
      <c r="A14" s="75" t="s">
        <v>23</v>
      </c>
      <c r="B14" s="75"/>
      <c r="C14" s="75"/>
      <c r="D14" s="75"/>
      <c r="E14" s="75"/>
    </row>
    <row r="15" spans="1:5" ht="15.75" customHeight="1" x14ac:dyDescent="0.25">
      <c r="A15" s="77" t="s">
        <v>16</v>
      </c>
      <c r="B15" s="81"/>
      <c r="C15" s="81"/>
      <c r="D15" s="81"/>
      <c r="E15" s="81"/>
    </row>
    <row r="16" spans="1:5" ht="29.25" customHeight="1" x14ac:dyDescent="0.25">
      <c r="A16" s="75" t="s">
        <v>17</v>
      </c>
      <c r="B16" s="75"/>
      <c r="C16" s="75"/>
      <c r="D16" s="75"/>
      <c r="E16" s="75"/>
    </row>
    <row r="17" spans="1:7" ht="55.95" customHeight="1" x14ac:dyDescent="0.25">
      <c r="A17" s="75" t="s">
        <v>39</v>
      </c>
      <c r="B17" s="75"/>
      <c r="C17" s="75"/>
      <c r="D17" s="75"/>
      <c r="E17" s="75"/>
    </row>
    <row r="18" spans="1:7" ht="29.4" customHeight="1" x14ac:dyDescent="0.25">
      <c r="A18" s="76" t="s">
        <v>40</v>
      </c>
      <c r="B18" s="76"/>
      <c r="C18" s="76"/>
      <c r="D18" s="76"/>
      <c r="E18" s="76"/>
    </row>
    <row r="19" spans="1:7" x14ac:dyDescent="0.25">
      <c r="A19" s="76"/>
      <c r="B19" s="76"/>
      <c r="C19" s="76"/>
      <c r="D19" s="76"/>
      <c r="E19" s="76"/>
      <c r="F19" s="2">
        <v>3262.5</v>
      </c>
      <c r="G19" s="2">
        <v>3</v>
      </c>
    </row>
    <row r="20" spans="1:7" ht="124.2" x14ac:dyDescent="0.25">
      <c r="A20" s="3" t="s">
        <v>7</v>
      </c>
      <c r="B20" s="3" t="s">
        <v>10</v>
      </c>
      <c r="C20" s="3" t="s">
        <v>3</v>
      </c>
      <c r="D20" s="20" t="s">
        <v>9</v>
      </c>
      <c r="E20" s="3" t="s">
        <v>8</v>
      </c>
    </row>
    <row r="21" spans="1:7" ht="39.6" x14ac:dyDescent="0.25">
      <c r="A21" s="29" t="s">
        <v>46</v>
      </c>
      <c r="B21" s="9" t="s">
        <v>42</v>
      </c>
      <c r="C21" s="3" t="s">
        <v>4</v>
      </c>
      <c r="D21" s="3">
        <v>12.08</v>
      </c>
      <c r="E21" s="8">
        <f>D21*F19*G19</f>
        <v>118233</v>
      </c>
    </row>
    <row r="22" spans="1:7" ht="69" x14ac:dyDescent="0.25">
      <c r="A22" s="7" t="s">
        <v>59</v>
      </c>
      <c r="B22" s="9" t="s">
        <v>79</v>
      </c>
      <c r="C22" s="3" t="s">
        <v>4</v>
      </c>
      <c r="D22" s="3"/>
      <c r="E22" s="8">
        <f>1682.64*3</f>
        <v>5047.92</v>
      </c>
    </row>
    <row r="23" spans="1:7" x14ac:dyDescent="0.25">
      <c r="A23" s="7" t="s">
        <v>43</v>
      </c>
      <c r="B23" s="9" t="s">
        <v>24</v>
      </c>
      <c r="C23" s="3" t="s">
        <v>4</v>
      </c>
      <c r="D23" s="3">
        <v>4.78</v>
      </c>
      <c r="E23" s="8">
        <f>D23*F19*G19</f>
        <v>46784.25</v>
      </c>
    </row>
    <row r="24" spans="1:7" x14ac:dyDescent="0.25">
      <c r="A24" s="7" t="s">
        <v>34</v>
      </c>
      <c r="B24" s="9" t="s">
        <v>79</v>
      </c>
      <c r="C24" s="3" t="s">
        <v>29</v>
      </c>
      <c r="D24" s="3"/>
      <c r="E24" s="46">
        <v>-2554.13</v>
      </c>
    </row>
    <row r="25" spans="1:7" x14ac:dyDescent="0.25">
      <c r="A25" s="7" t="s">
        <v>35</v>
      </c>
      <c r="B25" s="9" t="s">
        <v>79</v>
      </c>
      <c r="C25" s="3" t="s">
        <v>29</v>
      </c>
      <c r="D25" s="3"/>
      <c r="E25" s="8">
        <v>11065.56</v>
      </c>
    </row>
    <row r="26" spans="1:7" x14ac:dyDescent="0.25">
      <c r="A26" s="7" t="s">
        <v>44</v>
      </c>
      <c r="B26" s="9" t="s">
        <v>79</v>
      </c>
      <c r="C26" s="3" t="s">
        <v>29</v>
      </c>
      <c r="D26" s="3"/>
      <c r="E26" s="8">
        <v>6878.25</v>
      </c>
    </row>
    <row r="27" spans="1:7" x14ac:dyDescent="0.25">
      <c r="A27" s="7" t="s">
        <v>27</v>
      </c>
      <c r="B27" s="9" t="s">
        <v>79</v>
      </c>
      <c r="C27" s="3" t="s">
        <v>29</v>
      </c>
      <c r="D27" s="3"/>
      <c r="E27" s="8">
        <v>2455.48</v>
      </c>
    </row>
    <row r="28" spans="1:7" x14ac:dyDescent="0.25">
      <c r="A28" s="28" t="s">
        <v>80</v>
      </c>
      <c r="B28" s="9" t="s">
        <v>82</v>
      </c>
      <c r="C28" s="3" t="s">
        <v>74</v>
      </c>
      <c r="D28" s="44">
        <v>1</v>
      </c>
      <c r="E28" s="8">
        <f>D28*206.95</f>
        <v>206.95</v>
      </c>
    </row>
    <row r="29" spans="1:7" x14ac:dyDescent="0.25">
      <c r="A29" s="28" t="s">
        <v>81</v>
      </c>
      <c r="B29" s="9" t="s">
        <v>82</v>
      </c>
      <c r="C29" s="37" t="s">
        <v>29</v>
      </c>
      <c r="D29" s="45"/>
      <c r="E29" s="8">
        <v>4642.47</v>
      </c>
    </row>
    <row r="30" spans="1:7" s="15" customFormat="1" x14ac:dyDescent="0.25">
      <c r="A30" s="11" t="s">
        <v>25</v>
      </c>
      <c r="B30" s="12"/>
      <c r="C30" s="13"/>
      <c r="D30" s="21"/>
      <c r="E30" s="14">
        <f>SUM(E21:E29)</f>
        <v>192759.75</v>
      </c>
    </row>
    <row r="31" spans="1:7" ht="34.5" customHeight="1" x14ac:dyDescent="0.25">
      <c r="A31" s="75" t="s">
        <v>83</v>
      </c>
      <c r="B31" s="75"/>
      <c r="C31" s="75"/>
      <c r="D31" s="75"/>
      <c r="E31" s="75"/>
      <c r="F31" s="25"/>
    </row>
    <row r="32" spans="1:7" ht="29.25" customHeight="1" x14ac:dyDescent="0.25">
      <c r="A32" s="75" t="s">
        <v>21</v>
      </c>
      <c r="B32" s="75"/>
      <c r="C32" s="75"/>
      <c r="D32" s="75"/>
      <c r="E32" s="75"/>
    </row>
    <row r="33" spans="1:8" x14ac:dyDescent="0.25">
      <c r="A33" s="75" t="s">
        <v>20</v>
      </c>
      <c r="B33" s="75"/>
      <c r="C33" s="75"/>
      <c r="D33" s="75"/>
      <c r="E33" s="75"/>
    </row>
    <row r="34" spans="1:8" ht="32.25" customHeight="1" x14ac:dyDescent="0.25">
      <c r="A34" s="75" t="s">
        <v>30</v>
      </c>
      <c r="B34" s="75"/>
      <c r="C34" s="75"/>
      <c r="D34" s="75"/>
      <c r="E34" s="75"/>
    </row>
    <row r="35" spans="1:8" x14ac:dyDescent="0.25">
      <c r="A35" s="75" t="s">
        <v>18</v>
      </c>
      <c r="B35" s="75"/>
      <c r="C35" s="75"/>
      <c r="D35" s="75"/>
      <c r="E35" s="75"/>
    </row>
    <row r="36" spans="1:8" x14ac:dyDescent="0.25">
      <c r="A36" s="83" t="s">
        <v>5</v>
      </c>
      <c r="B36" s="83"/>
      <c r="C36" s="83"/>
      <c r="D36" s="83"/>
      <c r="E36" s="83"/>
    </row>
    <row r="37" spans="1:8" x14ac:dyDescent="0.25">
      <c r="A37" s="75" t="s">
        <v>18</v>
      </c>
      <c r="B37" s="75"/>
      <c r="C37" s="75"/>
      <c r="D37" s="75"/>
      <c r="E37" s="75"/>
    </row>
    <row r="38" spans="1:8" x14ac:dyDescent="0.25">
      <c r="A38" s="84" t="s">
        <v>26</v>
      </c>
      <c r="B38" s="84"/>
      <c r="C38" s="84"/>
      <c r="D38" s="84"/>
      <c r="E38" s="5"/>
    </row>
    <row r="39" spans="1:8" x14ac:dyDescent="0.25">
      <c r="B39" s="82" t="s">
        <v>19</v>
      </c>
      <c r="C39" s="82"/>
      <c r="D39" s="82"/>
      <c r="E39" s="6" t="s">
        <v>6</v>
      </c>
    </row>
    <row r="40" spans="1:8" x14ac:dyDescent="0.25">
      <c r="A40" s="42"/>
      <c r="B40" s="42"/>
      <c r="C40" s="42"/>
      <c r="D40" s="22"/>
      <c r="E40" s="42"/>
    </row>
    <row r="41" spans="1:8" x14ac:dyDescent="0.25">
      <c r="A41" s="84" t="s">
        <v>65</v>
      </c>
      <c r="B41" s="84"/>
      <c r="C41" s="84"/>
      <c r="D41" s="84"/>
      <c r="E41" s="5"/>
    </row>
    <row r="42" spans="1:8" x14ac:dyDescent="0.25">
      <c r="B42" s="82" t="s">
        <v>19</v>
      </c>
      <c r="C42" s="82"/>
      <c r="D42" s="82"/>
      <c r="E42" s="6" t="s">
        <v>6</v>
      </c>
    </row>
    <row r="43" spans="1:8" x14ac:dyDescent="0.25">
      <c r="A43" s="2" t="s">
        <v>66</v>
      </c>
    </row>
    <row r="44" spans="1:8" x14ac:dyDescent="0.25">
      <c r="A44" s="15" t="s">
        <v>31</v>
      </c>
    </row>
    <row r="45" spans="1:8" x14ac:dyDescent="0.25">
      <c r="A45" s="2" t="s">
        <v>41</v>
      </c>
      <c r="B45" s="16">
        <f>'3кв'!B52</f>
        <v>132117.66799999995</v>
      </c>
    </row>
    <row r="46" spans="1:8" ht="31.2" x14ac:dyDescent="0.3">
      <c r="A46" s="26" t="s">
        <v>84</v>
      </c>
      <c r="B46" s="17"/>
      <c r="H46" s="19"/>
    </row>
    <row r="47" spans="1:8" x14ac:dyDescent="0.25">
      <c r="A47" s="2" t="s">
        <v>32</v>
      </c>
      <c r="B47" s="17">
        <v>204774.04</v>
      </c>
      <c r="D47" s="2"/>
    </row>
    <row r="48" spans="1:8" x14ac:dyDescent="0.25">
      <c r="A48" s="41" t="s">
        <v>45</v>
      </c>
      <c r="B48" s="17">
        <f>3*150</f>
        <v>450</v>
      </c>
      <c r="D48" s="2"/>
    </row>
    <row r="49" spans="1:4" ht="15.6" customHeight="1" x14ac:dyDescent="0.25">
      <c r="A49" s="41" t="s">
        <v>85</v>
      </c>
      <c r="B49" s="17">
        <f>200*3</f>
        <v>600</v>
      </c>
      <c r="D49" s="2"/>
    </row>
    <row r="50" spans="1:4" ht="27.6" x14ac:dyDescent="0.25">
      <c r="A50" s="41" t="s">
        <v>36</v>
      </c>
      <c r="B50" s="17">
        <f>E30</f>
        <v>192759.75</v>
      </c>
      <c r="D50" s="2"/>
    </row>
    <row r="51" spans="1:4" x14ac:dyDescent="0.25">
      <c r="A51" s="18" t="s">
        <v>33</v>
      </c>
      <c r="B51" s="27">
        <f>B45+B47+B48+B49-B50</f>
        <v>145181.95799999998</v>
      </c>
    </row>
  </sheetData>
  <mergeCells count="29">
    <mergeCell ref="A13:E13"/>
    <mergeCell ref="A1:E1"/>
    <mergeCell ref="A2:E2"/>
    <mergeCell ref="A3:E3"/>
    <mergeCell ref="A5:E5"/>
    <mergeCell ref="A6:E6"/>
    <mergeCell ref="A7:E7"/>
    <mergeCell ref="A8:E8"/>
    <mergeCell ref="A9:E9"/>
    <mergeCell ref="A10:E10"/>
    <mergeCell ref="A11:E11"/>
    <mergeCell ref="A12:E12"/>
    <mergeCell ref="A36:E36"/>
    <mergeCell ref="A14:E14"/>
    <mergeCell ref="A15:E15"/>
    <mergeCell ref="A16:E16"/>
    <mergeCell ref="A17:E17"/>
    <mergeCell ref="A18:E18"/>
    <mergeCell ref="A19:E19"/>
    <mergeCell ref="A31:E31"/>
    <mergeCell ref="A32:E32"/>
    <mergeCell ref="A33:E33"/>
    <mergeCell ref="A34:E34"/>
    <mergeCell ref="A35:E35"/>
    <mergeCell ref="A37:E37"/>
    <mergeCell ref="A38:D38"/>
    <mergeCell ref="B39:D39"/>
    <mergeCell ref="A41:D41"/>
    <mergeCell ref="B42:D42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view="pageBreakPreview" topLeftCell="A13" zoomScaleNormal="100" zoomScaleSheetLayoutView="100" workbookViewId="0">
      <selection activeCell="B20" sqref="B20:B22"/>
    </sheetView>
  </sheetViews>
  <sheetFormatPr defaultRowHeight="14.4" x14ac:dyDescent="0.3"/>
  <cols>
    <col min="1" max="1" width="10.5546875" customWidth="1"/>
    <col min="2" max="2" width="54.33203125" customWidth="1"/>
    <col min="3" max="3" width="15.33203125" customWidth="1"/>
    <col min="4" max="4" width="11.88671875" customWidth="1"/>
    <col min="5" max="5" width="14.6640625" customWidth="1"/>
    <col min="6" max="6" width="12.44140625" customWidth="1"/>
    <col min="7" max="7" width="12" customWidth="1"/>
    <col min="8" max="8" width="13.5546875" customWidth="1"/>
  </cols>
  <sheetData>
    <row r="1" spans="1:4" ht="15.6" x14ac:dyDescent="0.3">
      <c r="A1" s="86" t="s">
        <v>86</v>
      </c>
      <c r="B1" s="86"/>
      <c r="C1" s="86"/>
      <c r="D1" s="47"/>
    </row>
    <row r="2" spans="1:4" ht="15.6" x14ac:dyDescent="0.3">
      <c r="A2" s="87" t="s">
        <v>87</v>
      </c>
      <c r="B2" s="87"/>
      <c r="C2" s="87"/>
      <c r="D2" s="1"/>
    </row>
    <row r="3" spans="1:4" ht="15.6" x14ac:dyDescent="0.3">
      <c r="A3" s="87" t="s">
        <v>88</v>
      </c>
      <c r="B3" s="87"/>
      <c r="C3" s="87"/>
      <c r="D3" s="1"/>
    </row>
    <row r="4" spans="1:4" ht="15.6" x14ac:dyDescent="0.3">
      <c r="A4" s="86" t="s">
        <v>104</v>
      </c>
      <c r="B4" s="86"/>
      <c r="C4" s="86"/>
      <c r="D4" s="47"/>
    </row>
    <row r="5" spans="1:4" ht="15.6" x14ac:dyDescent="0.3">
      <c r="A5" s="88"/>
      <c r="B5" s="88"/>
      <c r="C5" s="88"/>
      <c r="D5" s="1"/>
    </row>
    <row r="6" spans="1:4" ht="15.6" x14ac:dyDescent="0.3">
      <c r="A6" s="1"/>
      <c r="B6" s="48" t="s">
        <v>89</v>
      </c>
      <c r="C6" s="49">
        <f>'1кв'!B44</f>
        <v>70921.87</v>
      </c>
      <c r="D6" s="50"/>
    </row>
    <row r="7" spans="1:4" ht="15.6" x14ac:dyDescent="0.3">
      <c r="A7" s="1"/>
      <c r="B7" s="48" t="s">
        <v>105</v>
      </c>
      <c r="C7" s="49"/>
      <c r="D7" s="50"/>
    </row>
    <row r="8" spans="1:4" ht="15.6" x14ac:dyDescent="0.3">
      <c r="A8" s="1"/>
      <c r="B8" s="90" t="s">
        <v>115</v>
      </c>
      <c r="C8" s="49"/>
      <c r="D8" s="50"/>
    </row>
    <row r="9" spans="1:4" ht="15.6" x14ac:dyDescent="0.3">
      <c r="A9" s="1"/>
      <c r="B9" s="90" t="s">
        <v>114</v>
      </c>
      <c r="C9" s="49"/>
      <c r="D9" s="50"/>
    </row>
    <row r="10" spans="1:4" ht="15.6" x14ac:dyDescent="0.3">
      <c r="A10" s="1"/>
      <c r="B10" s="90" t="s">
        <v>113</v>
      </c>
      <c r="C10" s="49"/>
      <c r="D10" s="50"/>
    </row>
    <row r="11" spans="1:4" ht="15.6" x14ac:dyDescent="0.3">
      <c r="A11" s="51" t="s">
        <v>90</v>
      </c>
      <c r="B11" s="48" t="s">
        <v>91</v>
      </c>
      <c r="C11" s="52">
        <f>'1кв'!B46+'2кв'!B46+'3кв'!B48+'4кв'!B47</f>
        <v>808730.6100000001</v>
      </c>
      <c r="D11" s="53"/>
    </row>
    <row r="12" spans="1:4" ht="15.6" x14ac:dyDescent="0.3">
      <c r="A12" s="51"/>
      <c r="B12" s="69" t="s">
        <v>108</v>
      </c>
      <c r="C12" s="52">
        <f>'1кв'!B47</f>
        <v>8592.4480000000003</v>
      </c>
      <c r="D12" s="53"/>
    </row>
    <row r="13" spans="1:4" ht="15.6" x14ac:dyDescent="0.3">
      <c r="A13" s="51"/>
      <c r="B13" s="29" t="s">
        <v>106</v>
      </c>
      <c r="C13" s="52">
        <f>'1кв'!B48+'2кв'!B48+'3кв'!B49+'4кв'!B48</f>
        <v>1800</v>
      </c>
      <c r="D13" s="53"/>
    </row>
    <row r="14" spans="1:4" ht="15.6" x14ac:dyDescent="0.3">
      <c r="A14" s="51"/>
      <c r="B14" s="29" t="s">
        <v>107</v>
      </c>
      <c r="C14" s="52">
        <f>'1кв'!B49+'2кв'!B49+'3кв'!B50+'4кв'!B49</f>
        <v>3500</v>
      </c>
      <c r="D14" s="53"/>
    </row>
    <row r="15" spans="1:4" ht="15.6" x14ac:dyDescent="0.3">
      <c r="A15" s="10"/>
      <c r="B15" s="48" t="s">
        <v>92</v>
      </c>
      <c r="C15" s="54">
        <f>SUM(C11:C14)</f>
        <v>822623.05800000008</v>
      </c>
      <c r="D15" s="50"/>
    </row>
    <row r="16" spans="1:4" ht="15.6" x14ac:dyDescent="0.3">
      <c r="A16" s="1"/>
      <c r="B16" s="89"/>
      <c r="C16" s="89"/>
      <c r="D16" s="55"/>
    </row>
    <row r="17" spans="1:5" ht="15.6" x14ac:dyDescent="0.3">
      <c r="A17" s="1" t="s">
        <v>93</v>
      </c>
      <c r="B17" s="56" t="s">
        <v>94</v>
      </c>
      <c r="C17" s="57">
        <f>'1кв'!E21+'2кв'!E21+'3кв'!E21+'4кв'!E21</f>
        <v>459621</v>
      </c>
      <c r="D17" s="55"/>
    </row>
    <row r="18" spans="1:5" ht="41.4" x14ac:dyDescent="0.3">
      <c r="A18" s="1"/>
      <c r="B18" s="7" t="s">
        <v>59</v>
      </c>
      <c r="C18" s="57">
        <f>'1кв'!E22+'2кв'!E22+'3кв'!E22+'4кв'!E22</f>
        <v>15490.320000000002</v>
      </c>
      <c r="D18" s="55"/>
      <c r="E18" s="58"/>
    </row>
    <row r="19" spans="1:5" ht="15.6" x14ac:dyDescent="0.3">
      <c r="A19" s="1"/>
      <c r="B19" s="7" t="s">
        <v>43</v>
      </c>
      <c r="C19" s="57">
        <f>'1кв'!E23+'2кв'!E23+'3кв'!E23+'4кв'!E23</f>
        <v>183613.5</v>
      </c>
      <c r="D19" s="55"/>
      <c r="E19" s="58"/>
    </row>
    <row r="20" spans="1:5" ht="15.6" x14ac:dyDescent="0.3">
      <c r="B20" s="90" t="s">
        <v>110</v>
      </c>
      <c r="C20" s="57">
        <f>'1кв'!E24+'2кв'!E24+'3кв'!E24+'4кв'!E24</f>
        <v>-2554.13</v>
      </c>
      <c r="D20" s="55"/>
    </row>
    <row r="21" spans="1:5" ht="15.6" x14ac:dyDescent="0.3">
      <c r="B21" s="90" t="s">
        <v>111</v>
      </c>
      <c r="C21" s="57">
        <f>'1кв'!E25+'2кв'!E25+'3кв'!E25+'4кв'!E25</f>
        <v>36155.22</v>
      </c>
      <c r="D21" s="55"/>
    </row>
    <row r="22" spans="1:5" ht="15.6" x14ac:dyDescent="0.3">
      <c r="B22" s="90" t="s">
        <v>112</v>
      </c>
      <c r="C22" s="57">
        <f>'1кв'!E26+'2кв'!E26+'3кв'!E26+'4кв'!E26</f>
        <v>26779.08</v>
      </c>
      <c r="D22" s="55"/>
    </row>
    <row r="23" spans="1:5" ht="15.6" x14ac:dyDescent="0.3">
      <c r="A23" s="1"/>
      <c r="B23" s="59" t="s">
        <v>95</v>
      </c>
      <c r="C23" s="57">
        <f>'1кв'!E27+'2кв'!E27+'3кв'!E27+'4кв'!E27</f>
        <v>5218.49</v>
      </c>
      <c r="D23" s="55"/>
    </row>
    <row r="24" spans="1:5" ht="15.6" x14ac:dyDescent="0.3">
      <c r="A24" s="1"/>
      <c r="B24" s="60" t="s">
        <v>109</v>
      </c>
      <c r="C24" s="61">
        <f>2*206.95</f>
        <v>413.9</v>
      </c>
      <c r="D24" s="55"/>
    </row>
    <row r="25" spans="1:5" ht="15.6" x14ac:dyDescent="0.3">
      <c r="A25" s="1"/>
      <c r="B25" s="62" t="s">
        <v>96</v>
      </c>
      <c r="C25" s="61">
        <f>SUM(C26:C29)</f>
        <v>23625.590000000004</v>
      </c>
      <c r="D25" s="55"/>
    </row>
    <row r="26" spans="1:5" ht="15.6" x14ac:dyDescent="0.3">
      <c r="A26" s="1"/>
      <c r="B26" s="28" t="s">
        <v>71</v>
      </c>
      <c r="C26" s="63">
        <f>'3кв'!E30</f>
        <v>11483.12</v>
      </c>
      <c r="D26" s="55"/>
    </row>
    <row r="27" spans="1:5" ht="15.6" x14ac:dyDescent="0.3">
      <c r="A27" s="1"/>
      <c r="B27" s="28" t="s">
        <v>70</v>
      </c>
      <c r="C27" s="63">
        <f>'3кв'!E28</f>
        <v>7500</v>
      </c>
      <c r="D27" s="55"/>
    </row>
    <row r="28" spans="1:5" ht="15.6" x14ac:dyDescent="0.3">
      <c r="A28" s="1"/>
      <c r="B28" s="28" t="s">
        <v>81</v>
      </c>
      <c r="C28" s="63">
        <f>'4кв'!E29</f>
        <v>4642.47</v>
      </c>
      <c r="D28" s="55"/>
    </row>
    <row r="29" spans="1:5" ht="15.6" x14ac:dyDescent="0.3">
      <c r="A29" s="1"/>
      <c r="B29" s="64"/>
      <c r="C29" s="63"/>
      <c r="D29" s="55"/>
    </row>
    <row r="30" spans="1:5" ht="15.6" x14ac:dyDescent="0.3">
      <c r="A30" s="1"/>
      <c r="B30" s="65" t="s">
        <v>97</v>
      </c>
      <c r="C30" s="66">
        <f>SUM(C17:C25)</f>
        <v>748362.97</v>
      </c>
      <c r="D30" s="55"/>
      <c r="E30" s="58"/>
    </row>
    <row r="31" spans="1:5" ht="15.6" x14ac:dyDescent="0.3">
      <c r="A31" s="1"/>
      <c r="B31" s="67" t="s">
        <v>98</v>
      </c>
      <c r="C31" s="66">
        <f>C6+C15-C30</f>
        <v>145181.9580000001</v>
      </c>
      <c r="D31" s="55"/>
    </row>
    <row r="32" spans="1:5" ht="15.6" x14ac:dyDescent="0.3">
      <c r="A32" s="1"/>
      <c r="B32" s="51"/>
      <c r="C32" s="51"/>
      <c r="D32" s="55"/>
    </row>
    <row r="33" spans="1:4" ht="15.6" x14ac:dyDescent="0.3">
      <c r="A33" s="1"/>
      <c r="B33" s="51"/>
      <c r="C33" s="51"/>
      <c r="D33" s="55"/>
    </row>
    <row r="34" spans="1:4" ht="15.6" x14ac:dyDescent="0.3">
      <c r="A34" s="1"/>
      <c r="B34" s="51"/>
      <c r="C34" s="51"/>
      <c r="D34" s="55"/>
    </row>
    <row r="35" spans="1:4" ht="15.6" x14ac:dyDescent="0.3">
      <c r="A35" s="51" t="s">
        <v>99</v>
      </c>
      <c r="C35" s="51"/>
      <c r="D35" s="55"/>
    </row>
    <row r="36" spans="1:4" ht="15.6" x14ac:dyDescent="0.3">
      <c r="A36" s="1"/>
      <c r="B36" s="51"/>
      <c r="C36" s="51"/>
      <c r="D36" s="55"/>
    </row>
    <row r="37" spans="1:4" ht="15.6" x14ac:dyDescent="0.3">
      <c r="A37" s="1"/>
      <c r="B37" s="51"/>
      <c r="C37" s="51"/>
      <c r="D37" s="55"/>
    </row>
    <row r="38" spans="1:4" ht="15.6" x14ac:dyDescent="0.3">
      <c r="A38" s="1" t="s">
        <v>100</v>
      </c>
      <c r="B38" s="51" t="s">
        <v>101</v>
      </c>
      <c r="C38" s="51"/>
      <c r="D38" s="55"/>
    </row>
    <row r="39" spans="1:4" ht="15.6" x14ac:dyDescent="0.3">
      <c r="A39" s="1"/>
      <c r="B39" s="51" t="s">
        <v>116</v>
      </c>
      <c r="C39" s="51"/>
      <c r="D39" s="55"/>
    </row>
    <row r="40" spans="1:4" ht="15.6" x14ac:dyDescent="0.3">
      <c r="A40" s="1"/>
      <c r="B40" s="51" t="s">
        <v>102</v>
      </c>
      <c r="C40" s="51"/>
      <c r="D40" s="55"/>
    </row>
    <row r="41" spans="1:4" ht="15.6" x14ac:dyDescent="0.3">
      <c r="A41" s="1"/>
      <c r="B41" s="51"/>
      <c r="C41" s="51"/>
      <c r="D41" s="55"/>
    </row>
    <row r="42" spans="1:4" ht="15.6" x14ac:dyDescent="0.3">
      <c r="A42" s="1"/>
      <c r="B42" s="51"/>
      <c r="C42" s="51"/>
      <c r="D42" s="55"/>
    </row>
    <row r="43" spans="1:4" ht="15.6" x14ac:dyDescent="0.3">
      <c r="A43" s="68" t="s">
        <v>103</v>
      </c>
      <c r="B43" s="68"/>
      <c r="C43" s="68"/>
      <c r="D43" s="55"/>
    </row>
    <row r="44" spans="1:4" ht="15.6" x14ac:dyDescent="0.3">
      <c r="A44" s="1"/>
      <c r="B44" s="51"/>
      <c r="C44" s="51"/>
      <c r="D44" s="55"/>
    </row>
    <row r="45" spans="1:4" ht="15.6" x14ac:dyDescent="0.3">
      <c r="A45" s="1"/>
      <c r="B45" s="51"/>
      <c r="C45" s="51"/>
      <c r="D45" s="55"/>
    </row>
    <row r="46" spans="1:4" ht="15.6" x14ac:dyDescent="0.3">
      <c r="A46" s="1"/>
      <c r="B46" s="51"/>
      <c r="C46" s="51"/>
      <c r="D46" s="55"/>
    </row>
    <row r="47" spans="1:4" ht="15.6" x14ac:dyDescent="0.3">
      <c r="A47" s="1"/>
      <c r="B47" s="51"/>
      <c r="C47" s="51"/>
      <c r="D47" s="55"/>
    </row>
  </sheetData>
  <mergeCells count="6">
    <mergeCell ref="B16:C16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2021-03-17T08:35:00Z</dcterms:modified>
</cp:coreProperties>
</file>