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3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</sheets>
  <definedNames>
    <definedName name="_xlnm.Print_Area" localSheetId="0">'1кв'!$A$1:$E$54</definedName>
    <definedName name="_xlnm.Print_Area" localSheetId="1">'2кв'!$A$1:$E$49</definedName>
    <definedName name="_xlnm.Print_Area" localSheetId="2">'3кв'!$A$1:$E$49</definedName>
    <definedName name="_xlnm.Print_Area" localSheetId="3">'4кв'!$A$1:$E$47</definedName>
    <definedName name="_xlnm.Print_Area" localSheetId="4">отчет!$A$1:$C$37</definedName>
  </definedNames>
  <calcPr calcId="145621"/>
</workbook>
</file>

<file path=xl/calcChain.xml><?xml version="1.0" encoding="utf-8"?>
<calcChain xmlns="http://schemas.openxmlformats.org/spreadsheetml/2006/main">
  <c r="E27" i="16" l="1"/>
  <c r="C15" i="17"/>
  <c r="C13" i="17"/>
  <c r="C14" i="17"/>
  <c r="C12" i="17"/>
  <c r="C18" i="17"/>
  <c r="C20" i="17"/>
  <c r="D34" i="13"/>
  <c r="C17" i="17"/>
  <c r="C16" i="17"/>
  <c r="C9" i="17"/>
  <c r="C8" i="17"/>
  <c r="C6" i="17"/>
  <c r="C19" i="17"/>
  <c r="B42" i="16"/>
  <c r="C22" i="17" l="1"/>
  <c r="C10" i="17"/>
  <c r="C23" i="17" l="1"/>
  <c r="B45" i="16" l="1"/>
  <c r="E24" i="16"/>
  <c r="E23" i="16"/>
  <c r="E22" i="16"/>
  <c r="B46" i="16" s="1"/>
  <c r="B47" i="16" l="1"/>
  <c r="E29" i="15"/>
  <c r="B44" i="15"/>
  <c r="E28" i="15"/>
  <c r="E27" i="15"/>
  <c r="B47" i="15"/>
  <c r="E24" i="15"/>
  <c r="E23" i="15"/>
  <c r="E22" i="15"/>
  <c r="B48" i="15" l="1"/>
  <c r="B49" i="15" s="1"/>
  <c r="B44" i="14"/>
  <c r="E29" i="14"/>
  <c r="E24" i="14" l="1"/>
  <c r="B47" i="14"/>
  <c r="E26" i="14"/>
  <c r="E23" i="14"/>
  <c r="D22" i="14"/>
  <c r="E22" i="14" s="1"/>
  <c r="B48" i="14" s="1"/>
  <c r="B49" i="14" l="1"/>
  <c r="E34" i="13"/>
  <c r="E25" i="13" l="1"/>
  <c r="B52" i="13" l="1"/>
  <c r="E28" i="13"/>
  <c r="E29" i="13"/>
  <c r="E30" i="13"/>
  <c r="E31" i="13"/>
  <c r="E32" i="13"/>
  <c r="E27" i="13"/>
  <c r="D22" i="13" l="1"/>
  <c r="E23" i="13" l="1"/>
  <c r="E22" i="13"/>
  <c r="B53" i="13" l="1"/>
  <c r="B54" i="13" l="1"/>
</calcChain>
</file>

<file path=xl/sharedStrings.xml><?xml version="1.0" encoding="utf-8"?>
<sst xmlns="http://schemas.openxmlformats.org/spreadsheetml/2006/main" count="305" uniqueCount="109">
  <si>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</si>
  <si>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</si>
  <si>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</si>
  <si>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</si>
  <si>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</si>
  <si>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</si>
  <si>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</si>
  <si>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</si>
  <si>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</si>
  <si>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</si>
  <si>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</si>
  <si>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</si>
  <si>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</si>
  <si>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</si>
  <si>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</si>
  <si>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</si>
  <si>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</si>
  <si>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</si>
  <si>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</si>
  <si>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</si>
  <si>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</si>
  <si>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</si>
  <si>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</si>
  <si>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</si>
  <si>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</si>
  <si>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Стоимость материалов</t>
  </si>
  <si>
    <t>1 квартал</t>
  </si>
  <si>
    <t>руб.</t>
  </si>
  <si>
    <t>ч/час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</si>
  <si>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</si>
  <si>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</si>
  <si>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</si>
  <si>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г. Россошь, ул. Линейная, д. 21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</si>
  <si>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Трушина Ивана  Владимировича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</si>
  <si>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№б/н от 21.09.2017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</si>
  <si>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№16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</si>
  <si>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</si>
  <si>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 xml:space="preserve"> 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</si>
  <si>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Трушина И.В.</t>
    </r>
  </si>
  <si>
    <t>Sдома=1297,3м2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</si>
  <si>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</si>
  <si>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</si>
  <si>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</si>
  <si>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</si>
  <si>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</si>
  <si>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 xml:space="preserve">Общехозяйственные расходы </t>
  </si>
  <si>
    <t>март</t>
  </si>
  <si>
    <t>оплачено за размещ.оборуд.ТТК</t>
  </si>
  <si>
    <t xml:space="preserve">Услуги по содержанию многоквартирного дома </t>
  </si>
  <si>
    <t>за 1 квартал 2020 года</t>
  </si>
  <si>
    <t>"31" 03 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</si>
  <si>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</si>
  <si>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</si>
  <si>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Крепление слухового окна</t>
  </si>
  <si>
    <t>Восстановление циркуляции по стояку кв.15</t>
  </si>
  <si>
    <t>заделка отверстия вокруг КНС трубы раствором</t>
  </si>
  <si>
    <t>замена стояка КНС кв.19,21</t>
  </si>
  <si>
    <t>Замена лежака КНС в 4 подъезде.</t>
  </si>
  <si>
    <t>Заделка пола бетоном кв.19</t>
  </si>
  <si>
    <t>январь</t>
  </si>
  <si>
    <t>февраль</t>
  </si>
  <si>
    <t>Предъявлено населению 78797,78 руб.</t>
  </si>
  <si>
    <t xml:space="preserve">Обслуживание общедомового ПУ ГВС </t>
  </si>
  <si>
    <t>приказ №32 от 09.01.2020</t>
  </si>
  <si>
    <t>август</t>
  </si>
  <si>
    <t>Планировка участка дороги возле сараев 1/2 часть с Линейной,19(корректировка)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</si>
  <si>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семьдесят три тысячи шестьсот сорок три рубля 32 копейки</t>
    </r>
  </si>
  <si>
    <t>за 2 квартал 2020 года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</si>
  <si>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</si>
  <si>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</si>
  <si>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</si>
  <si>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июнь</t>
  </si>
  <si>
    <t>Установка урны 1шт.(кальк.)</t>
  </si>
  <si>
    <t xml:space="preserve">Дератизация и дезинсекция </t>
  </si>
  <si>
    <t>по заявке собственников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</si>
  <si>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шестьдесят семь тысяч триста девяносто три рубля 59 копеек</t>
    </r>
  </si>
  <si>
    <t>Предъявлено населению 73678,2 руб.</t>
  </si>
  <si>
    <t>за 3 квартал 2020 года</t>
  </si>
  <si>
    <t>"30" 09 2020 г.</t>
  </si>
  <si>
    <t>3 квартал</t>
  </si>
  <si>
    <t>Обрезка поросли возле контейнерной площадки</t>
  </si>
  <si>
    <t>Планировка грунта,щебня на въезде во двор</t>
  </si>
  <si>
    <t>июль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</si>
  <si>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семьдесят шесть тысяч пятьсот восемьдесят восемь рублей 94 копейки</t>
    </r>
  </si>
  <si>
    <t>за 4 квартал 2020 года</t>
  </si>
  <si>
    <t>"31" 12 2020 г.</t>
  </si>
  <si>
    <t>4 квартал</t>
  </si>
  <si>
    <t xml:space="preserve">           2. Всего за период с "01" 10 2020 г. по "31" 12 2020 г. выполнено работ (оказано услуг) на общую сумму шестьдесят восемь тысяч четыреста восемьдесят рублей 15 копеек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</si>
  <si>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</si>
  <si>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</si>
  <si>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</si>
  <si>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</si>
  <si>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</si>
  <si>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</si>
  <si>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 xml:space="preserve">Оплачено за размещение оборудования ТТК </t>
  </si>
  <si>
    <t>Итого доходов:</t>
  </si>
  <si>
    <t>Расходы: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</si>
  <si>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</si>
  <si>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</si>
  <si>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</si>
  <si>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</si>
  <si>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</si>
  <si>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</si>
  <si>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20210 год.</t>
  </si>
  <si>
    <t>Предложение по структуре тарифа на 2021 год.</t>
  </si>
  <si>
    <t>Председатель совета дома_____________________________________________</t>
  </si>
  <si>
    <t>по ж.д. ул.Линейная,21</t>
  </si>
  <si>
    <t>Начислено всего 299832,38</t>
  </si>
  <si>
    <t>Непредвиденные работы 45,3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</si>
</sst>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43" fontId="7" fillId="0" borderId="0" xfId="0" applyNumberFormat="1" applyFont="1"/>
    <xf numFmtId="43" fontId="4" fillId="0" borderId="0" xfId="0" applyNumberFormat="1" applyFont="1"/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43" fontId="7" fillId="2" borderId="1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12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164" fontId="7" fillId="0" borderId="0" xfId="0" applyNumberFormat="1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11" fillId="0" borderId="4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43" fontId="4" fillId="2" borderId="5" xfId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wrapText="1"/>
    </xf>
    <xf numFmtId="0" fontId="1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/>
    </xf>
    <xf numFmtId="0" fontId="11" fillId="0" borderId="8" xfId="0" applyFont="1" applyBorder="1" applyAlignment="1">
      <alignment wrapText="1"/>
    </xf>
    <xf numFmtId="0" fontId="11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0" xfId="0" applyFont="1" applyBorder="1" applyAlignment="1">
      <alignment wrapText="1"/>
    </xf>
    <xf numFmtId="0" fontId="14" fillId="0" borderId="0" xfId="0" applyFont="1" applyBorder="1" applyAlignment="1">
      <alignment horizontal="center"/>
    </xf>
    <xf numFmtId="164" fontId="4" fillId="2" borderId="1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4" xfId="0" applyFont="1" applyBorder="1" applyAlignme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3" borderId="4" xfId="0" applyFont="1" applyFill="1" applyBorder="1" applyAlignment="1">
      <alignment wrapText="1"/>
    </xf>
    <xf numFmtId="0" fontId="11" fillId="3" borderId="4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15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right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43" fontId="0" fillId="0" borderId="0" xfId="0" applyNumberFormat="1"/>
    <xf numFmtId="49" fontId="3" fillId="0" borderId="9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>
      <alignment wrapText="1"/>
    </xf>
    <xf numFmtId="165" fontId="18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0" fontId="17" fillId="0" borderId="4" xfId="0" applyFont="1" applyBorder="1" applyAlignment="1">
      <alignment wrapText="1"/>
    </xf>
    <xf numFmtId="0" fontId="17" fillId="0" borderId="1" xfId="0" applyFont="1" applyBorder="1" applyAlignment="1">
      <alignment wrapText="1"/>
    </xf>
    <xf numFmtId="2" fontId="8" fillId="0" borderId="1" xfId="1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BreakPreview" topLeftCell="A22" zoomScaleNormal="100" zoomScaleSheetLayoutView="100" workbookViewId="0">
      <selection activeCell="E33" sqref="E33"/>
    </sheetView>
  </sheetViews>
  <sheetFormatPr defaultColWidth="9.109375" defaultRowHeight="13.8" x14ac:dyDescent="0.25"/>
  <cols>
    <col min="1" max="1" width="31.6640625" style="5" customWidth="1"/>
    <col min="2" max="2" width="20.33203125" style="5" customWidth="1"/>
    <col min="3" max="3" width="14" style="5" customWidth="1"/>
    <col min="4" max="4" width="16.109375" style="5" customWidth="1"/>
    <col min="5" max="5" width="14.109375" style="5" customWidth="1"/>
    <col min="6" max="7" width="9.109375" style="5"/>
    <col min="8" max="8" width="16.109375" style="5" customWidth="1"/>
    <col min="9" max="16384" width="9.109375" style="5"/>
  </cols>
  <sheetData>
    <row r="1" spans="1:5" ht="15.6" x14ac:dyDescent="0.25">
      <c r="A1" s="74" t="s">
        <v>11</v>
      </c>
      <c r="B1" s="74"/>
      <c r="C1" s="74"/>
      <c r="D1" s="74"/>
      <c r="E1" s="74"/>
    </row>
    <row r="2" spans="1:5" ht="27.75" customHeight="1" x14ac:dyDescent="0.3">
      <c r="A2" s="75" t="s">
        <v>12</v>
      </c>
      <c r="B2" s="76"/>
      <c r="C2" s="76"/>
      <c r="D2" s="76"/>
      <c r="E2" s="76"/>
    </row>
    <row r="3" spans="1:5" x14ac:dyDescent="0.25">
      <c r="A3" s="77" t="s">
        <v>49</v>
      </c>
      <c r="B3" s="77"/>
      <c r="C3" s="77"/>
      <c r="D3" s="77"/>
      <c r="E3" s="77"/>
    </row>
    <row r="4" spans="1:5" s="1" customFormat="1" ht="28.2" x14ac:dyDescent="0.3">
      <c r="A4" s="28" t="s">
        <v>13</v>
      </c>
      <c r="B4" s="7"/>
      <c r="C4" s="7"/>
      <c r="D4" s="7"/>
      <c r="E4" s="29" t="s">
        <v>50</v>
      </c>
    </row>
    <row r="5" spans="1:5" x14ac:dyDescent="0.25">
      <c r="A5" s="35"/>
      <c r="B5" s="7"/>
      <c r="C5" s="7"/>
      <c r="D5" s="7"/>
      <c r="E5" s="17"/>
    </row>
    <row r="6" spans="1:5" ht="13.95" customHeight="1" x14ac:dyDescent="0.25">
      <c r="A6" s="66" t="s">
        <v>0</v>
      </c>
      <c r="B6" s="66"/>
      <c r="C6" s="66"/>
      <c r="D6" s="66"/>
      <c r="E6" s="66"/>
    </row>
    <row r="7" spans="1:5" x14ac:dyDescent="0.25">
      <c r="A7" s="78" t="s">
        <v>32</v>
      </c>
      <c r="B7" s="78"/>
      <c r="C7" s="78"/>
      <c r="D7" s="78"/>
      <c r="E7" s="78"/>
    </row>
    <row r="8" spans="1:5" ht="13.95" customHeight="1" x14ac:dyDescent="0.25">
      <c r="A8" s="71" t="s">
        <v>1</v>
      </c>
      <c r="B8" s="71"/>
      <c r="C8" s="71"/>
      <c r="D8" s="71"/>
      <c r="E8" s="71"/>
    </row>
    <row r="9" spans="1:5" ht="18.75" customHeight="1" x14ac:dyDescent="0.25">
      <c r="A9" s="66" t="s">
        <v>33</v>
      </c>
      <c r="B9" s="66"/>
      <c r="C9" s="66"/>
      <c r="D9" s="66"/>
      <c r="E9" s="66"/>
    </row>
    <row r="10" spans="1:5" ht="22.95" customHeight="1" x14ac:dyDescent="0.25">
      <c r="A10" s="79" t="s">
        <v>14</v>
      </c>
      <c r="B10" s="80"/>
      <c r="C10" s="80"/>
      <c r="D10" s="80"/>
      <c r="E10" s="80"/>
    </row>
    <row r="11" spans="1:5" ht="27" customHeight="1" x14ac:dyDescent="0.25">
      <c r="A11" s="66" t="s">
        <v>34</v>
      </c>
      <c r="B11" s="66"/>
      <c r="C11" s="66"/>
      <c r="D11" s="66"/>
      <c r="E11" s="66"/>
    </row>
    <row r="12" spans="1:5" ht="18" customHeight="1" x14ac:dyDescent="0.25">
      <c r="A12" s="71" t="s">
        <v>15</v>
      </c>
      <c r="B12" s="72"/>
      <c r="C12" s="72"/>
      <c r="D12" s="72"/>
      <c r="E12" s="72"/>
    </row>
    <row r="13" spans="1:5" ht="13.95" customHeight="1" x14ac:dyDescent="0.25">
      <c r="A13" s="66" t="s">
        <v>21</v>
      </c>
      <c r="B13" s="66"/>
      <c r="C13" s="66"/>
      <c r="D13" s="66"/>
      <c r="E13" s="66"/>
    </row>
    <row r="14" spans="1:5" ht="15.75" customHeight="1" x14ac:dyDescent="0.25">
      <c r="A14" s="71" t="s">
        <v>2</v>
      </c>
      <c r="B14" s="72"/>
      <c r="C14" s="72"/>
      <c r="D14" s="72"/>
      <c r="E14" s="72"/>
    </row>
    <row r="15" spans="1:5" ht="13.95" customHeight="1" x14ac:dyDescent="0.25">
      <c r="A15" s="66" t="s">
        <v>22</v>
      </c>
      <c r="B15" s="66"/>
      <c r="C15" s="66"/>
      <c r="D15" s="66"/>
      <c r="E15" s="66"/>
    </row>
    <row r="16" spans="1:5" ht="13.95" customHeight="1" x14ac:dyDescent="0.25">
      <c r="A16" s="71" t="s">
        <v>16</v>
      </c>
      <c r="B16" s="72"/>
      <c r="C16" s="72"/>
      <c r="D16" s="72"/>
      <c r="E16" s="72"/>
    </row>
    <row r="17" spans="1:7" ht="32.25" customHeight="1" x14ac:dyDescent="0.25">
      <c r="A17" s="66" t="s">
        <v>17</v>
      </c>
      <c r="B17" s="66"/>
      <c r="C17" s="66"/>
      <c r="D17" s="66"/>
      <c r="E17" s="66"/>
    </row>
    <row r="18" spans="1:7" ht="57.6" customHeight="1" x14ac:dyDescent="0.25">
      <c r="A18" s="66" t="s">
        <v>35</v>
      </c>
      <c r="B18" s="66"/>
      <c r="C18" s="66"/>
      <c r="D18" s="66"/>
      <c r="E18" s="66"/>
    </row>
    <row r="19" spans="1:7" ht="34.5" customHeight="1" x14ac:dyDescent="0.25">
      <c r="A19" s="73" t="s">
        <v>36</v>
      </c>
      <c r="B19" s="73"/>
      <c r="C19" s="73"/>
      <c r="D19" s="73"/>
      <c r="E19" s="73"/>
    </row>
    <row r="20" spans="1:7" ht="18" customHeight="1" x14ac:dyDescent="0.25">
      <c r="A20" s="73"/>
      <c r="B20" s="73"/>
      <c r="C20" s="73"/>
      <c r="D20" s="73"/>
      <c r="E20" s="73"/>
      <c r="F20" s="5">
        <v>1297.3</v>
      </c>
      <c r="G20" s="5">
        <v>3</v>
      </c>
    </row>
    <row r="21" spans="1:7" ht="124.2" x14ac:dyDescent="0.25">
      <c r="A21" s="6" t="s">
        <v>7</v>
      </c>
      <c r="B21" s="6" t="s">
        <v>10</v>
      </c>
      <c r="C21" s="6" t="s">
        <v>3</v>
      </c>
      <c r="D21" s="6" t="s">
        <v>9</v>
      </c>
      <c r="E21" s="15" t="s">
        <v>8</v>
      </c>
    </row>
    <row r="22" spans="1:7" ht="39.6" x14ac:dyDescent="0.25">
      <c r="A22" s="33" t="s">
        <v>48</v>
      </c>
      <c r="B22" s="9" t="s">
        <v>44</v>
      </c>
      <c r="C22" s="6" t="s">
        <v>4</v>
      </c>
      <c r="D22" s="6">
        <f>11.6</f>
        <v>11.6</v>
      </c>
      <c r="E22" s="16">
        <f>D22*F20*G20</f>
        <v>45146.039999999994</v>
      </c>
    </row>
    <row r="23" spans="1:7" x14ac:dyDescent="0.25">
      <c r="A23" s="8" t="s">
        <v>45</v>
      </c>
      <c r="B23" s="9" t="s">
        <v>23</v>
      </c>
      <c r="C23" s="6" t="s">
        <v>4</v>
      </c>
      <c r="D23" s="6">
        <v>3.3</v>
      </c>
      <c r="E23" s="16">
        <f>D23*F20*G20</f>
        <v>12843.269999999997</v>
      </c>
    </row>
    <row r="24" spans="1:7" ht="55.2" x14ac:dyDescent="0.25">
      <c r="A24" s="8" t="s">
        <v>51</v>
      </c>
      <c r="B24" s="37" t="s">
        <v>52</v>
      </c>
      <c r="C24" s="6" t="s">
        <v>4</v>
      </c>
      <c r="D24" s="6"/>
      <c r="E24" s="32">
        <v>346.56</v>
      </c>
    </row>
    <row r="25" spans="1:7" ht="27.6" x14ac:dyDescent="0.25">
      <c r="A25" s="8" t="s">
        <v>62</v>
      </c>
      <c r="B25" s="37" t="s">
        <v>63</v>
      </c>
      <c r="C25" s="6" t="s">
        <v>4</v>
      </c>
      <c r="D25" s="6">
        <v>0.41</v>
      </c>
      <c r="E25" s="16">
        <f>D25*F20*G20</f>
        <v>1595.6789999999996</v>
      </c>
    </row>
    <row r="26" spans="1:7" x14ac:dyDescent="0.25">
      <c r="A26" s="14" t="s">
        <v>25</v>
      </c>
      <c r="B26" s="31" t="s">
        <v>26</v>
      </c>
      <c r="C26" s="15" t="s">
        <v>27</v>
      </c>
      <c r="D26" s="15"/>
      <c r="E26" s="16">
        <v>6024.87</v>
      </c>
    </row>
    <row r="27" spans="1:7" x14ac:dyDescent="0.25">
      <c r="A27" s="25" t="s">
        <v>53</v>
      </c>
      <c r="B27" s="31" t="s">
        <v>59</v>
      </c>
      <c r="C27" s="6" t="s">
        <v>28</v>
      </c>
      <c r="D27" s="38">
        <v>3</v>
      </c>
      <c r="E27" s="16">
        <f>D27*197.1</f>
        <v>591.29999999999995</v>
      </c>
    </row>
    <row r="28" spans="1:7" ht="27.6" x14ac:dyDescent="0.25">
      <c r="A28" s="40" t="s">
        <v>54</v>
      </c>
      <c r="B28" s="41" t="s">
        <v>59</v>
      </c>
      <c r="C28" s="42" t="s">
        <v>28</v>
      </c>
      <c r="D28" s="43">
        <v>8</v>
      </c>
      <c r="E28" s="16">
        <f t="shared" ref="E28:E32" si="0">D28*197.1</f>
        <v>1576.8</v>
      </c>
    </row>
    <row r="29" spans="1:7" ht="27.6" x14ac:dyDescent="0.25">
      <c r="A29" s="48" t="s">
        <v>55</v>
      </c>
      <c r="B29" s="49" t="s">
        <v>59</v>
      </c>
      <c r="C29" s="6" t="s">
        <v>28</v>
      </c>
      <c r="D29" s="50">
        <v>2</v>
      </c>
      <c r="E29" s="39">
        <f t="shared" si="0"/>
        <v>394.2</v>
      </c>
    </row>
    <row r="30" spans="1:7" ht="22.2" customHeight="1" x14ac:dyDescent="0.25">
      <c r="A30" s="44" t="s">
        <v>56</v>
      </c>
      <c r="B30" s="45" t="s">
        <v>60</v>
      </c>
      <c r="C30" s="46" t="s">
        <v>28</v>
      </c>
      <c r="D30" s="47">
        <v>11</v>
      </c>
      <c r="E30" s="16">
        <f t="shared" si="0"/>
        <v>2168.1</v>
      </c>
    </row>
    <row r="31" spans="1:7" x14ac:dyDescent="0.25">
      <c r="A31" s="25" t="s">
        <v>57</v>
      </c>
      <c r="B31" s="30" t="s">
        <v>60</v>
      </c>
      <c r="C31" s="6" t="s">
        <v>28</v>
      </c>
      <c r="D31" s="38">
        <v>16</v>
      </c>
      <c r="E31" s="16">
        <f t="shared" si="0"/>
        <v>3153.6</v>
      </c>
    </row>
    <row r="32" spans="1:7" x14ac:dyDescent="0.25">
      <c r="A32" s="25" t="s">
        <v>58</v>
      </c>
      <c r="B32" s="41" t="s">
        <v>46</v>
      </c>
      <c r="C32" s="6" t="s">
        <v>28</v>
      </c>
      <c r="D32" s="38">
        <v>8</v>
      </c>
      <c r="E32" s="16">
        <f t="shared" si="0"/>
        <v>1576.8</v>
      </c>
    </row>
    <row r="33" spans="1:8" ht="41.4" x14ac:dyDescent="0.25">
      <c r="A33" s="54" t="s">
        <v>65</v>
      </c>
      <c r="B33" s="49" t="s">
        <v>64</v>
      </c>
      <c r="C33" s="6" t="s">
        <v>28</v>
      </c>
      <c r="D33" s="55">
        <v>9</v>
      </c>
      <c r="E33" s="56">
        <v>-1773.9</v>
      </c>
    </row>
    <row r="34" spans="1:8" ht="37.200000000000003" customHeight="1" x14ac:dyDescent="0.25">
      <c r="A34" s="10" t="s">
        <v>24</v>
      </c>
      <c r="B34" s="11"/>
      <c r="C34" s="12"/>
      <c r="D34" s="12">
        <f>SUM(D27:D33)</f>
        <v>57</v>
      </c>
      <c r="E34" s="18">
        <f>SUM(E22:E33)</f>
        <v>73643.319000000003</v>
      </c>
    </row>
    <row r="35" spans="1:8" ht="31.95" customHeight="1" x14ac:dyDescent="0.25">
      <c r="A35" s="66" t="s">
        <v>66</v>
      </c>
      <c r="B35" s="66"/>
      <c r="C35" s="66"/>
      <c r="D35" s="66"/>
      <c r="E35" s="66"/>
    </row>
    <row r="36" spans="1:8" x14ac:dyDescent="0.25">
      <c r="A36" s="66" t="s">
        <v>20</v>
      </c>
      <c r="B36" s="66"/>
      <c r="C36" s="66"/>
      <c r="D36" s="66"/>
      <c r="E36" s="66"/>
    </row>
    <row r="37" spans="1:8" x14ac:dyDescent="0.25">
      <c r="A37" s="66" t="s">
        <v>19</v>
      </c>
      <c r="B37" s="66"/>
      <c r="C37" s="66"/>
      <c r="D37" s="66"/>
      <c r="E37" s="66"/>
    </row>
    <row r="38" spans="1:8" s="13" customFormat="1" x14ac:dyDescent="0.25">
      <c r="A38" s="66" t="s">
        <v>30</v>
      </c>
      <c r="B38" s="66"/>
      <c r="C38" s="66"/>
      <c r="D38" s="66"/>
      <c r="E38" s="66"/>
    </row>
    <row r="39" spans="1:8" x14ac:dyDescent="0.25">
      <c r="A39" s="66" t="s">
        <v>37</v>
      </c>
      <c r="B39" s="66"/>
      <c r="C39" s="66"/>
      <c r="D39" s="66"/>
      <c r="E39" s="66"/>
    </row>
    <row r="40" spans="1:8" ht="34.5" customHeight="1" x14ac:dyDescent="0.25">
      <c r="A40" s="70" t="s">
        <v>5</v>
      </c>
      <c r="B40" s="70"/>
      <c r="C40" s="70"/>
      <c r="D40" s="70"/>
      <c r="E40" s="70"/>
    </row>
    <row r="41" spans="1:8" ht="30" customHeight="1" x14ac:dyDescent="0.25">
      <c r="A41" s="66" t="s">
        <v>37</v>
      </c>
      <c r="B41" s="66"/>
      <c r="C41" s="66"/>
      <c r="D41" s="66"/>
      <c r="E41" s="66"/>
    </row>
    <row r="42" spans="1:8" ht="20.25" customHeight="1" x14ac:dyDescent="0.25">
      <c r="A42" s="67" t="s">
        <v>29</v>
      </c>
      <c r="B42" s="67"/>
      <c r="C42" s="67"/>
      <c r="D42" s="67"/>
      <c r="E42" s="19"/>
      <c r="F42" s="13"/>
      <c r="G42" s="13"/>
      <c r="H42" s="2"/>
    </row>
    <row r="43" spans="1:8" ht="13.95" customHeight="1" x14ac:dyDescent="0.3">
      <c r="A43" s="4"/>
      <c r="B43" s="68" t="s">
        <v>18</v>
      </c>
      <c r="C43" s="68"/>
      <c r="D43" s="68"/>
      <c r="E43" s="20" t="s">
        <v>6</v>
      </c>
    </row>
    <row r="44" spans="1:8" x14ac:dyDescent="0.25">
      <c r="A44" s="34"/>
      <c r="B44" s="34"/>
      <c r="C44" s="34"/>
      <c r="D44" s="34"/>
      <c r="E44" s="21"/>
    </row>
    <row r="45" spans="1:8" ht="13.95" customHeight="1" x14ac:dyDescent="0.25">
      <c r="A45" s="69" t="s">
        <v>38</v>
      </c>
      <c r="B45" s="69"/>
      <c r="C45" s="69"/>
      <c r="D45" s="69"/>
      <c r="E45" s="19"/>
    </row>
    <row r="46" spans="1:8" ht="14.4" x14ac:dyDescent="0.3">
      <c r="A46" s="4"/>
      <c r="B46" s="68" t="s">
        <v>18</v>
      </c>
      <c r="C46" s="68"/>
      <c r="D46" s="68"/>
      <c r="E46" s="20" t="s">
        <v>6</v>
      </c>
    </row>
    <row r="47" spans="1:8" ht="14.4" x14ac:dyDescent="0.3">
      <c r="A47" s="5" t="s">
        <v>39</v>
      </c>
      <c r="B47" s="4"/>
      <c r="C47" s="4"/>
      <c r="D47" s="4"/>
      <c r="E47" s="4"/>
    </row>
    <row r="48" spans="1:8" ht="13.95" customHeight="1" x14ac:dyDescent="0.3">
      <c r="A48" s="13" t="s">
        <v>31</v>
      </c>
      <c r="B48" s="4"/>
      <c r="C48" s="4"/>
      <c r="D48" s="4"/>
    </row>
    <row r="49" spans="1:5" ht="14.4" x14ac:dyDescent="0.3">
      <c r="A49" s="5" t="s">
        <v>43</v>
      </c>
      <c r="B49" s="23">
        <v>11446.49</v>
      </c>
      <c r="C49" s="4"/>
      <c r="D49" s="4"/>
    </row>
    <row r="50" spans="1:5" ht="27" x14ac:dyDescent="0.3">
      <c r="A50" s="26" t="s">
        <v>61</v>
      </c>
      <c r="B50" s="24"/>
      <c r="C50" s="4"/>
      <c r="D50" s="4"/>
    </row>
    <row r="51" spans="1:5" ht="14.4" x14ac:dyDescent="0.3">
      <c r="A51" s="5" t="s">
        <v>40</v>
      </c>
      <c r="B51" s="24">
        <v>62499.5</v>
      </c>
      <c r="C51" s="4"/>
      <c r="D51" s="4"/>
    </row>
    <row r="52" spans="1:5" ht="14.4" x14ac:dyDescent="0.3">
      <c r="A52" s="5" t="s">
        <v>47</v>
      </c>
      <c r="B52" s="24">
        <f>3*100</f>
        <v>300</v>
      </c>
      <c r="C52" s="4"/>
      <c r="D52" s="4"/>
    </row>
    <row r="53" spans="1:5" ht="28.2" x14ac:dyDescent="0.3">
      <c r="A53" s="36" t="s">
        <v>41</v>
      </c>
      <c r="B53" s="24">
        <f>E34</f>
        <v>73643.319000000003</v>
      </c>
      <c r="C53" s="4"/>
      <c r="D53" s="4"/>
    </row>
    <row r="54" spans="1:5" ht="14.4" x14ac:dyDescent="0.3">
      <c r="A54" s="22" t="s">
        <v>42</v>
      </c>
      <c r="B54" s="27">
        <f>B49+B51+B52-B53</f>
        <v>602.6710000000021</v>
      </c>
      <c r="C54" s="4"/>
      <c r="D54" s="4"/>
      <c r="E54" s="4"/>
    </row>
    <row r="56" spans="1:5" x14ac:dyDescent="0.25">
      <c r="B56" s="3"/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40:E40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39:E39"/>
    <mergeCell ref="A41:E41"/>
    <mergeCell ref="A42:D42"/>
    <mergeCell ref="B43:D43"/>
    <mergeCell ref="A45:D45"/>
    <mergeCell ref="B46:D4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2" zoomScaleNormal="100" zoomScaleSheetLayoutView="100" workbookViewId="0">
      <selection activeCell="A28" sqref="A28"/>
    </sheetView>
  </sheetViews>
  <sheetFormatPr defaultColWidth="9.109375" defaultRowHeight="13.8" x14ac:dyDescent="0.25"/>
  <cols>
    <col min="1" max="1" width="31.6640625" style="5" customWidth="1"/>
    <col min="2" max="2" width="20.33203125" style="5" customWidth="1"/>
    <col min="3" max="3" width="14" style="5" customWidth="1"/>
    <col min="4" max="4" width="16.109375" style="5" customWidth="1"/>
    <col min="5" max="5" width="14.109375" style="5" customWidth="1"/>
    <col min="6" max="7" width="9.109375" style="5"/>
    <col min="8" max="8" width="16.109375" style="5" customWidth="1"/>
    <col min="9" max="16384" width="9.109375" style="5"/>
  </cols>
  <sheetData>
    <row r="1" spans="1:5" ht="15.6" x14ac:dyDescent="0.25">
      <c r="A1" s="74" t="s">
        <v>11</v>
      </c>
      <c r="B1" s="74"/>
      <c r="C1" s="74"/>
      <c r="D1" s="74"/>
      <c r="E1" s="74"/>
    </row>
    <row r="2" spans="1:5" ht="27.75" customHeight="1" x14ac:dyDescent="0.3">
      <c r="A2" s="75" t="s">
        <v>12</v>
      </c>
      <c r="B2" s="76"/>
      <c r="C2" s="76"/>
      <c r="D2" s="76"/>
      <c r="E2" s="76"/>
    </row>
    <row r="3" spans="1:5" x14ac:dyDescent="0.25">
      <c r="A3" s="77" t="s">
        <v>67</v>
      </c>
      <c r="B3" s="77"/>
      <c r="C3" s="77"/>
      <c r="D3" s="77"/>
      <c r="E3" s="77"/>
    </row>
    <row r="4" spans="1:5" s="1" customFormat="1" ht="15.6" x14ac:dyDescent="0.3">
      <c r="A4" s="28" t="s">
        <v>13</v>
      </c>
      <c r="B4" s="7"/>
      <c r="C4" s="7"/>
      <c r="D4" s="7"/>
      <c r="E4" s="29" t="s">
        <v>68</v>
      </c>
    </row>
    <row r="5" spans="1:5" x14ac:dyDescent="0.25">
      <c r="A5" s="52"/>
      <c r="B5" s="7"/>
      <c r="C5" s="7"/>
      <c r="D5" s="7"/>
      <c r="E5" s="17"/>
    </row>
    <row r="6" spans="1:5" ht="13.95" customHeight="1" x14ac:dyDescent="0.25">
      <c r="A6" s="66" t="s">
        <v>0</v>
      </c>
      <c r="B6" s="66"/>
      <c r="C6" s="66"/>
      <c r="D6" s="66"/>
      <c r="E6" s="66"/>
    </row>
    <row r="7" spans="1:5" x14ac:dyDescent="0.25">
      <c r="A7" s="78" t="s">
        <v>32</v>
      </c>
      <c r="B7" s="78"/>
      <c r="C7" s="78"/>
      <c r="D7" s="78"/>
      <c r="E7" s="78"/>
    </row>
    <row r="8" spans="1:5" ht="13.95" customHeight="1" x14ac:dyDescent="0.25">
      <c r="A8" s="71" t="s">
        <v>1</v>
      </c>
      <c r="B8" s="71"/>
      <c r="C8" s="71"/>
      <c r="D8" s="71"/>
      <c r="E8" s="71"/>
    </row>
    <row r="9" spans="1:5" ht="18.75" customHeight="1" x14ac:dyDescent="0.25">
      <c r="A9" s="66" t="s">
        <v>33</v>
      </c>
      <c r="B9" s="66"/>
      <c r="C9" s="66"/>
      <c r="D9" s="66"/>
      <c r="E9" s="66"/>
    </row>
    <row r="10" spans="1:5" ht="22.95" customHeight="1" x14ac:dyDescent="0.25">
      <c r="A10" s="79" t="s">
        <v>14</v>
      </c>
      <c r="B10" s="80"/>
      <c r="C10" s="80"/>
      <c r="D10" s="80"/>
      <c r="E10" s="80"/>
    </row>
    <row r="11" spans="1:5" ht="27" customHeight="1" x14ac:dyDescent="0.25">
      <c r="A11" s="66" t="s">
        <v>34</v>
      </c>
      <c r="B11" s="66"/>
      <c r="C11" s="66"/>
      <c r="D11" s="66"/>
      <c r="E11" s="66"/>
    </row>
    <row r="12" spans="1:5" ht="18" customHeight="1" x14ac:dyDescent="0.25">
      <c r="A12" s="71" t="s">
        <v>15</v>
      </c>
      <c r="B12" s="72"/>
      <c r="C12" s="72"/>
      <c r="D12" s="72"/>
      <c r="E12" s="72"/>
    </row>
    <row r="13" spans="1:5" ht="13.95" customHeight="1" x14ac:dyDescent="0.25">
      <c r="A13" s="66" t="s">
        <v>21</v>
      </c>
      <c r="B13" s="66"/>
      <c r="C13" s="66"/>
      <c r="D13" s="66"/>
      <c r="E13" s="66"/>
    </row>
    <row r="14" spans="1:5" ht="15.75" customHeight="1" x14ac:dyDescent="0.25">
      <c r="A14" s="71" t="s">
        <v>2</v>
      </c>
      <c r="B14" s="72"/>
      <c r="C14" s="72"/>
      <c r="D14" s="72"/>
      <c r="E14" s="72"/>
    </row>
    <row r="15" spans="1:5" ht="13.95" customHeight="1" x14ac:dyDescent="0.25">
      <c r="A15" s="66" t="s">
        <v>22</v>
      </c>
      <c r="B15" s="66"/>
      <c r="C15" s="66"/>
      <c r="D15" s="66"/>
      <c r="E15" s="66"/>
    </row>
    <row r="16" spans="1:5" ht="13.95" customHeight="1" x14ac:dyDescent="0.25">
      <c r="A16" s="71" t="s">
        <v>16</v>
      </c>
      <c r="B16" s="72"/>
      <c r="C16" s="72"/>
      <c r="D16" s="72"/>
      <c r="E16" s="72"/>
    </row>
    <row r="17" spans="1:7" ht="32.25" customHeight="1" x14ac:dyDescent="0.25">
      <c r="A17" s="66" t="s">
        <v>17</v>
      </c>
      <c r="B17" s="66"/>
      <c r="C17" s="66"/>
      <c r="D17" s="66"/>
      <c r="E17" s="66"/>
    </row>
    <row r="18" spans="1:7" ht="57.6" customHeight="1" x14ac:dyDescent="0.25">
      <c r="A18" s="66" t="s">
        <v>35</v>
      </c>
      <c r="B18" s="66"/>
      <c r="C18" s="66"/>
      <c r="D18" s="66"/>
      <c r="E18" s="66"/>
    </row>
    <row r="19" spans="1:7" ht="34.5" customHeight="1" x14ac:dyDescent="0.25">
      <c r="A19" s="73" t="s">
        <v>36</v>
      </c>
      <c r="B19" s="73"/>
      <c r="C19" s="73"/>
      <c r="D19" s="73"/>
      <c r="E19" s="73"/>
    </row>
    <row r="20" spans="1:7" ht="18" customHeight="1" x14ac:dyDescent="0.25">
      <c r="A20" s="73"/>
      <c r="B20" s="73"/>
      <c r="C20" s="73"/>
      <c r="D20" s="73"/>
      <c r="E20" s="73"/>
      <c r="F20" s="5">
        <v>1297.3</v>
      </c>
      <c r="G20" s="5">
        <v>3</v>
      </c>
    </row>
    <row r="21" spans="1:7" ht="124.2" x14ac:dyDescent="0.25">
      <c r="A21" s="6" t="s">
        <v>7</v>
      </c>
      <c r="B21" s="6" t="s">
        <v>10</v>
      </c>
      <c r="C21" s="6" t="s">
        <v>3</v>
      </c>
      <c r="D21" s="6" t="s">
        <v>9</v>
      </c>
      <c r="E21" s="15" t="s">
        <v>8</v>
      </c>
    </row>
    <row r="22" spans="1:7" ht="39.6" x14ac:dyDescent="0.25">
      <c r="A22" s="33" t="s">
        <v>48</v>
      </c>
      <c r="B22" s="9" t="s">
        <v>44</v>
      </c>
      <c r="C22" s="6" t="s">
        <v>4</v>
      </c>
      <c r="D22" s="6">
        <f>11.6</f>
        <v>11.6</v>
      </c>
      <c r="E22" s="16">
        <f>D22*F20*G20</f>
        <v>45146.039999999994</v>
      </c>
    </row>
    <row r="23" spans="1:7" x14ac:dyDescent="0.25">
      <c r="A23" s="8" t="s">
        <v>45</v>
      </c>
      <c r="B23" s="9" t="s">
        <v>23</v>
      </c>
      <c r="C23" s="6" t="s">
        <v>4</v>
      </c>
      <c r="D23" s="6">
        <v>3.3</v>
      </c>
      <c r="E23" s="16">
        <f>D23*F20*G20</f>
        <v>12843.269999999997</v>
      </c>
    </row>
    <row r="24" spans="1:7" ht="69" x14ac:dyDescent="0.25">
      <c r="A24" s="8" t="s">
        <v>69</v>
      </c>
      <c r="B24" s="9" t="s">
        <v>70</v>
      </c>
      <c r="C24" s="6" t="s">
        <v>4</v>
      </c>
      <c r="D24" s="6"/>
      <c r="E24" s="32">
        <f>1629.36*3</f>
        <v>4888.08</v>
      </c>
    </row>
    <row r="25" spans="1:7" ht="26.4" x14ac:dyDescent="0.25">
      <c r="A25" s="8" t="s">
        <v>73</v>
      </c>
      <c r="B25" s="37" t="s">
        <v>74</v>
      </c>
      <c r="C25" s="6" t="s">
        <v>27</v>
      </c>
      <c r="D25" s="6"/>
      <c r="E25" s="32">
        <v>223.2</v>
      </c>
    </row>
    <row r="26" spans="1:7" ht="27.6" x14ac:dyDescent="0.25">
      <c r="A26" s="8" t="s">
        <v>62</v>
      </c>
      <c r="B26" s="37" t="s">
        <v>63</v>
      </c>
      <c r="C26" s="6" t="s">
        <v>4</v>
      </c>
      <c r="D26" s="6">
        <v>0.41</v>
      </c>
      <c r="E26" s="16">
        <f>D26*F20*G20</f>
        <v>1595.6789999999996</v>
      </c>
    </row>
    <row r="27" spans="1:7" x14ac:dyDescent="0.25">
      <c r="A27" s="14" t="s">
        <v>25</v>
      </c>
      <c r="B27" s="31" t="s">
        <v>70</v>
      </c>
      <c r="C27" s="15" t="s">
        <v>27</v>
      </c>
      <c r="D27" s="15"/>
      <c r="E27" s="16">
        <v>312.67</v>
      </c>
    </row>
    <row r="28" spans="1:7" x14ac:dyDescent="0.25">
      <c r="A28" s="25" t="s">
        <v>72</v>
      </c>
      <c r="B28" s="49" t="s">
        <v>71</v>
      </c>
      <c r="C28" s="6" t="s">
        <v>28</v>
      </c>
      <c r="D28" s="60">
        <v>1</v>
      </c>
      <c r="E28" s="39">
        <v>2384.65</v>
      </c>
    </row>
    <row r="29" spans="1:7" ht="37.200000000000003" customHeight="1" x14ac:dyDescent="0.25">
      <c r="A29" s="10" t="s">
        <v>24</v>
      </c>
      <c r="B29" s="11"/>
      <c r="C29" s="12"/>
      <c r="D29" s="12"/>
      <c r="E29" s="18">
        <f>SUM(E22:E28)</f>
        <v>67393.588999999978</v>
      </c>
    </row>
    <row r="30" spans="1:7" ht="31.95" customHeight="1" x14ac:dyDescent="0.25">
      <c r="A30" s="81" t="s">
        <v>75</v>
      </c>
      <c r="B30" s="81"/>
      <c r="C30" s="81"/>
      <c r="D30" s="81"/>
      <c r="E30" s="81"/>
    </row>
    <row r="31" spans="1:7" x14ac:dyDescent="0.25">
      <c r="A31" s="66" t="s">
        <v>20</v>
      </c>
      <c r="B31" s="66"/>
      <c r="C31" s="66"/>
      <c r="D31" s="66"/>
      <c r="E31" s="66"/>
    </row>
    <row r="32" spans="1:7" x14ac:dyDescent="0.25">
      <c r="A32" s="66" t="s">
        <v>19</v>
      </c>
      <c r="B32" s="66"/>
      <c r="C32" s="66"/>
      <c r="D32" s="66"/>
      <c r="E32" s="66"/>
    </row>
    <row r="33" spans="1:8" s="13" customFormat="1" x14ac:dyDescent="0.25">
      <c r="A33" s="66" t="s">
        <v>30</v>
      </c>
      <c r="B33" s="66"/>
      <c r="C33" s="66"/>
      <c r="D33" s="66"/>
      <c r="E33" s="66"/>
    </row>
    <row r="34" spans="1:8" x14ac:dyDescent="0.25">
      <c r="A34" s="66" t="s">
        <v>37</v>
      </c>
      <c r="B34" s="66"/>
      <c r="C34" s="66"/>
      <c r="D34" s="66"/>
      <c r="E34" s="66"/>
    </row>
    <row r="35" spans="1:8" ht="34.5" customHeight="1" x14ac:dyDescent="0.25">
      <c r="A35" s="70" t="s">
        <v>5</v>
      </c>
      <c r="B35" s="70"/>
      <c r="C35" s="70"/>
      <c r="D35" s="70"/>
      <c r="E35" s="70"/>
    </row>
    <row r="36" spans="1:8" ht="30" customHeight="1" x14ac:dyDescent="0.25">
      <c r="A36" s="66" t="s">
        <v>37</v>
      </c>
      <c r="B36" s="66"/>
      <c r="C36" s="66"/>
      <c r="D36" s="66"/>
      <c r="E36" s="66"/>
    </row>
    <row r="37" spans="1:8" ht="20.25" customHeight="1" x14ac:dyDescent="0.25">
      <c r="A37" s="67" t="s">
        <v>29</v>
      </c>
      <c r="B37" s="67"/>
      <c r="C37" s="67"/>
      <c r="D37" s="67"/>
      <c r="E37" s="19"/>
      <c r="F37" s="13"/>
      <c r="G37" s="13"/>
      <c r="H37" s="2"/>
    </row>
    <row r="38" spans="1:8" ht="13.95" customHeight="1" x14ac:dyDescent="0.3">
      <c r="A38" s="4"/>
      <c r="B38" s="68" t="s">
        <v>18</v>
      </c>
      <c r="C38" s="68"/>
      <c r="D38" s="68"/>
      <c r="E38" s="20" t="s">
        <v>6</v>
      </c>
    </row>
    <row r="39" spans="1:8" x14ac:dyDescent="0.25">
      <c r="A39" s="51"/>
      <c r="B39" s="51"/>
      <c r="C39" s="51"/>
      <c r="D39" s="51"/>
      <c r="E39" s="21"/>
    </row>
    <row r="40" spans="1:8" ht="13.95" customHeight="1" x14ac:dyDescent="0.25">
      <c r="A40" s="69" t="s">
        <v>38</v>
      </c>
      <c r="B40" s="69"/>
      <c r="C40" s="69"/>
      <c r="D40" s="69"/>
      <c r="E40" s="19"/>
    </row>
    <row r="41" spans="1:8" ht="14.4" x14ac:dyDescent="0.3">
      <c r="A41" s="4"/>
      <c r="B41" s="68" t="s">
        <v>18</v>
      </c>
      <c r="C41" s="68"/>
      <c r="D41" s="68"/>
      <c r="E41" s="20" t="s">
        <v>6</v>
      </c>
    </row>
    <row r="42" spans="1:8" ht="14.4" x14ac:dyDescent="0.3">
      <c r="A42" s="5" t="s">
        <v>39</v>
      </c>
      <c r="B42" s="4"/>
      <c r="C42" s="4"/>
      <c r="D42" s="4"/>
      <c r="E42" s="4"/>
    </row>
    <row r="43" spans="1:8" ht="13.95" customHeight="1" x14ac:dyDescent="0.3">
      <c r="A43" s="13" t="s">
        <v>31</v>
      </c>
      <c r="B43" s="4"/>
      <c r="C43" s="4"/>
      <c r="D43" s="4"/>
    </row>
    <row r="44" spans="1:8" ht="14.4" x14ac:dyDescent="0.3">
      <c r="A44" s="5" t="s">
        <v>43</v>
      </c>
      <c r="B44" s="23">
        <f>'1кв'!B54</f>
        <v>602.6710000000021</v>
      </c>
      <c r="C44" s="4"/>
      <c r="D44" s="4"/>
    </row>
    <row r="45" spans="1:8" ht="14.4" x14ac:dyDescent="0.3">
      <c r="A45" s="26" t="s">
        <v>76</v>
      </c>
      <c r="B45" s="24"/>
      <c r="C45" s="4"/>
      <c r="D45" s="4"/>
    </row>
    <row r="46" spans="1:8" ht="14.4" x14ac:dyDescent="0.3">
      <c r="A46" s="5" t="s">
        <v>40</v>
      </c>
      <c r="B46" s="24">
        <v>77574.25</v>
      </c>
      <c r="C46" s="4"/>
      <c r="D46" s="4"/>
    </row>
    <row r="47" spans="1:8" ht="14.4" x14ac:dyDescent="0.3">
      <c r="A47" s="5" t="s">
        <v>47</v>
      </c>
      <c r="B47" s="24">
        <f>3*100</f>
        <v>300</v>
      </c>
      <c r="C47" s="4"/>
      <c r="D47" s="4"/>
    </row>
    <row r="48" spans="1:8" ht="28.2" x14ac:dyDescent="0.3">
      <c r="A48" s="53" t="s">
        <v>41</v>
      </c>
      <c r="B48" s="24">
        <f>E29</f>
        <v>67393.588999999978</v>
      </c>
      <c r="C48" s="4"/>
      <c r="D48" s="4"/>
    </row>
    <row r="49" spans="1:5" ht="14.4" x14ac:dyDescent="0.3">
      <c r="A49" s="22" t="s">
        <v>42</v>
      </c>
      <c r="B49" s="27">
        <f>B44+B46+B47-B48</f>
        <v>11083.332000000024</v>
      </c>
      <c r="C49" s="4"/>
      <c r="D49" s="4"/>
      <c r="E49" s="4"/>
    </row>
    <row r="51" spans="1:5" x14ac:dyDescent="0.25">
      <c r="B51" s="3"/>
    </row>
  </sheetData>
  <mergeCells count="29">
    <mergeCell ref="A36:E36"/>
    <mergeCell ref="A37:D37"/>
    <mergeCell ref="B38:D38"/>
    <mergeCell ref="A40:D40"/>
    <mergeCell ref="B41:D41"/>
    <mergeCell ref="A35:E35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34:E34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5" zoomScaleNormal="100" zoomScaleSheetLayoutView="100" workbookViewId="0">
      <selection activeCell="A25" sqref="A25"/>
    </sheetView>
  </sheetViews>
  <sheetFormatPr defaultColWidth="9.109375" defaultRowHeight="13.8" x14ac:dyDescent="0.25"/>
  <cols>
    <col min="1" max="1" width="31.6640625" style="5" customWidth="1"/>
    <col min="2" max="2" width="20.33203125" style="5" customWidth="1"/>
    <col min="3" max="3" width="14" style="5" customWidth="1"/>
    <col min="4" max="4" width="16.109375" style="5" customWidth="1"/>
    <col min="5" max="5" width="14.109375" style="5" customWidth="1"/>
    <col min="6" max="7" width="9.109375" style="5"/>
    <col min="8" max="8" width="16.109375" style="5" customWidth="1"/>
    <col min="9" max="16384" width="9.109375" style="5"/>
  </cols>
  <sheetData>
    <row r="1" spans="1:5" ht="15.6" x14ac:dyDescent="0.25">
      <c r="A1" s="74" t="s">
        <v>11</v>
      </c>
      <c r="B1" s="74"/>
      <c r="C1" s="74"/>
      <c r="D1" s="74"/>
      <c r="E1" s="74"/>
    </row>
    <row r="2" spans="1:5" ht="27.75" customHeight="1" x14ac:dyDescent="0.3">
      <c r="A2" s="75" t="s">
        <v>12</v>
      </c>
      <c r="B2" s="76"/>
      <c r="C2" s="76"/>
      <c r="D2" s="76"/>
      <c r="E2" s="76"/>
    </row>
    <row r="3" spans="1:5" x14ac:dyDescent="0.25">
      <c r="A3" s="77" t="s">
        <v>77</v>
      </c>
      <c r="B3" s="77"/>
      <c r="C3" s="77"/>
      <c r="D3" s="77"/>
      <c r="E3" s="77"/>
    </row>
    <row r="4" spans="1:5" s="1" customFormat="1" ht="15.6" x14ac:dyDescent="0.3">
      <c r="A4" s="28" t="s">
        <v>13</v>
      </c>
      <c r="B4" s="7"/>
      <c r="C4" s="7"/>
      <c r="D4" s="7"/>
      <c r="E4" s="29" t="s">
        <v>78</v>
      </c>
    </row>
    <row r="5" spans="1:5" x14ac:dyDescent="0.25">
      <c r="A5" s="58"/>
      <c r="B5" s="7"/>
      <c r="C5" s="7"/>
      <c r="D5" s="7"/>
      <c r="E5" s="17"/>
    </row>
    <row r="6" spans="1:5" ht="13.95" customHeight="1" x14ac:dyDescent="0.25">
      <c r="A6" s="66" t="s">
        <v>0</v>
      </c>
      <c r="B6" s="66"/>
      <c r="C6" s="66"/>
      <c r="D6" s="66"/>
      <c r="E6" s="66"/>
    </row>
    <row r="7" spans="1:5" x14ac:dyDescent="0.25">
      <c r="A7" s="78" t="s">
        <v>32</v>
      </c>
      <c r="B7" s="78"/>
      <c r="C7" s="78"/>
      <c r="D7" s="78"/>
      <c r="E7" s="78"/>
    </row>
    <row r="8" spans="1:5" ht="13.95" customHeight="1" x14ac:dyDescent="0.25">
      <c r="A8" s="71" t="s">
        <v>1</v>
      </c>
      <c r="B8" s="71"/>
      <c r="C8" s="71"/>
      <c r="D8" s="71"/>
      <c r="E8" s="71"/>
    </row>
    <row r="9" spans="1:5" ht="18.75" customHeight="1" x14ac:dyDescent="0.25">
      <c r="A9" s="66" t="s">
        <v>33</v>
      </c>
      <c r="B9" s="66"/>
      <c r="C9" s="66"/>
      <c r="D9" s="66"/>
      <c r="E9" s="66"/>
    </row>
    <row r="10" spans="1:5" ht="22.95" customHeight="1" x14ac:dyDescent="0.25">
      <c r="A10" s="79" t="s">
        <v>14</v>
      </c>
      <c r="B10" s="80"/>
      <c r="C10" s="80"/>
      <c r="D10" s="80"/>
      <c r="E10" s="80"/>
    </row>
    <row r="11" spans="1:5" ht="27" customHeight="1" x14ac:dyDescent="0.25">
      <c r="A11" s="66" t="s">
        <v>34</v>
      </c>
      <c r="B11" s="66"/>
      <c r="C11" s="66"/>
      <c r="D11" s="66"/>
      <c r="E11" s="66"/>
    </row>
    <row r="12" spans="1:5" ht="18" customHeight="1" x14ac:dyDescent="0.25">
      <c r="A12" s="71" t="s">
        <v>15</v>
      </c>
      <c r="B12" s="72"/>
      <c r="C12" s="72"/>
      <c r="D12" s="72"/>
      <c r="E12" s="72"/>
    </row>
    <row r="13" spans="1:5" ht="13.95" customHeight="1" x14ac:dyDescent="0.25">
      <c r="A13" s="66" t="s">
        <v>21</v>
      </c>
      <c r="B13" s="66"/>
      <c r="C13" s="66"/>
      <c r="D13" s="66"/>
      <c r="E13" s="66"/>
    </row>
    <row r="14" spans="1:5" ht="15.75" customHeight="1" x14ac:dyDescent="0.25">
      <c r="A14" s="71" t="s">
        <v>2</v>
      </c>
      <c r="B14" s="72"/>
      <c r="C14" s="72"/>
      <c r="D14" s="72"/>
      <c r="E14" s="72"/>
    </row>
    <row r="15" spans="1:5" ht="13.95" customHeight="1" x14ac:dyDescent="0.25">
      <c r="A15" s="66" t="s">
        <v>22</v>
      </c>
      <c r="B15" s="66"/>
      <c r="C15" s="66"/>
      <c r="D15" s="66"/>
      <c r="E15" s="66"/>
    </row>
    <row r="16" spans="1:5" ht="13.95" customHeight="1" x14ac:dyDescent="0.25">
      <c r="A16" s="71" t="s">
        <v>16</v>
      </c>
      <c r="B16" s="72"/>
      <c r="C16" s="72"/>
      <c r="D16" s="72"/>
      <c r="E16" s="72"/>
    </row>
    <row r="17" spans="1:7" ht="32.25" customHeight="1" x14ac:dyDescent="0.25">
      <c r="A17" s="66" t="s">
        <v>17</v>
      </c>
      <c r="B17" s="66"/>
      <c r="C17" s="66"/>
      <c r="D17" s="66"/>
      <c r="E17" s="66"/>
    </row>
    <row r="18" spans="1:7" ht="57.6" customHeight="1" x14ac:dyDescent="0.25">
      <c r="A18" s="66" t="s">
        <v>35</v>
      </c>
      <c r="B18" s="66"/>
      <c r="C18" s="66"/>
      <c r="D18" s="66"/>
      <c r="E18" s="66"/>
    </row>
    <row r="19" spans="1:7" ht="34.5" customHeight="1" x14ac:dyDescent="0.25">
      <c r="A19" s="73" t="s">
        <v>36</v>
      </c>
      <c r="B19" s="73"/>
      <c r="C19" s="73"/>
      <c r="D19" s="73"/>
      <c r="E19" s="73"/>
    </row>
    <row r="20" spans="1:7" ht="18" customHeight="1" x14ac:dyDescent="0.25">
      <c r="A20" s="73"/>
      <c r="B20" s="73"/>
      <c r="C20" s="73"/>
      <c r="D20" s="73"/>
      <c r="E20" s="73"/>
      <c r="F20" s="5">
        <v>1297.3</v>
      </c>
      <c r="G20" s="5">
        <v>3</v>
      </c>
    </row>
    <row r="21" spans="1:7" ht="124.2" x14ac:dyDescent="0.25">
      <c r="A21" s="6" t="s">
        <v>7</v>
      </c>
      <c r="B21" s="6" t="s">
        <v>10</v>
      </c>
      <c r="C21" s="6" t="s">
        <v>3</v>
      </c>
      <c r="D21" s="6" t="s">
        <v>9</v>
      </c>
      <c r="E21" s="15" t="s">
        <v>8</v>
      </c>
    </row>
    <row r="22" spans="1:7" ht="39.6" x14ac:dyDescent="0.25">
      <c r="A22" s="33" t="s">
        <v>48</v>
      </c>
      <c r="B22" s="9" t="s">
        <v>44</v>
      </c>
      <c r="C22" s="6" t="s">
        <v>4</v>
      </c>
      <c r="D22" s="6">
        <v>12.24</v>
      </c>
      <c r="E22" s="16">
        <f>D22*F20*G20</f>
        <v>47636.856</v>
      </c>
    </row>
    <row r="23" spans="1:7" x14ac:dyDescent="0.25">
      <c r="A23" s="8" t="s">
        <v>45</v>
      </c>
      <c r="B23" s="9" t="s">
        <v>23</v>
      </c>
      <c r="C23" s="6" t="s">
        <v>4</v>
      </c>
      <c r="D23" s="6">
        <v>3.43</v>
      </c>
      <c r="E23" s="16">
        <f>D23*F20*G20</f>
        <v>13349.217000000001</v>
      </c>
    </row>
    <row r="24" spans="1:7" ht="69" x14ac:dyDescent="0.25">
      <c r="A24" s="8" t="s">
        <v>69</v>
      </c>
      <c r="B24" s="9" t="s">
        <v>79</v>
      </c>
      <c r="C24" s="6" t="s">
        <v>4</v>
      </c>
      <c r="D24" s="6"/>
      <c r="E24" s="32">
        <f>1629.36*3</f>
        <v>4888.08</v>
      </c>
    </row>
    <row r="25" spans="1:7" ht="26.4" x14ac:dyDescent="0.25">
      <c r="A25" s="8" t="s">
        <v>73</v>
      </c>
      <c r="B25" s="37" t="s">
        <v>74</v>
      </c>
      <c r="C25" s="6" t="s">
        <v>27</v>
      </c>
      <c r="D25" s="6"/>
      <c r="E25" s="32"/>
    </row>
    <row r="26" spans="1:7" x14ac:dyDescent="0.25">
      <c r="A26" s="14" t="s">
        <v>25</v>
      </c>
      <c r="B26" s="9" t="s">
        <v>79</v>
      </c>
      <c r="C26" s="15" t="s">
        <v>27</v>
      </c>
      <c r="D26" s="15"/>
      <c r="E26" s="16">
        <v>9411</v>
      </c>
    </row>
    <row r="27" spans="1:7" ht="27.6" x14ac:dyDescent="0.25">
      <c r="A27" s="64" t="s">
        <v>80</v>
      </c>
      <c r="B27" s="30" t="s">
        <v>82</v>
      </c>
      <c r="C27" s="6" t="s">
        <v>28</v>
      </c>
      <c r="D27" s="65">
        <v>0.3</v>
      </c>
      <c r="E27" s="39">
        <f>D27*206.95</f>
        <v>62.084999999999994</v>
      </c>
    </row>
    <row r="28" spans="1:7" ht="27.6" x14ac:dyDescent="0.25">
      <c r="A28" s="25" t="s">
        <v>81</v>
      </c>
      <c r="B28" s="30" t="s">
        <v>82</v>
      </c>
      <c r="C28" s="6" t="s">
        <v>28</v>
      </c>
      <c r="D28" s="30">
        <v>6</v>
      </c>
      <c r="E28" s="39">
        <f>D28*206.95</f>
        <v>1241.6999999999998</v>
      </c>
    </row>
    <row r="29" spans="1:7" ht="37.200000000000003" customHeight="1" x14ac:dyDescent="0.25">
      <c r="A29" s="10" t="s">
        <v>24</v>
      </c>
      <c r="B29" s="11"/>
      <c r="C29" s="12"/>
      <c r="D29" s="12"/>
      <c r="E29" s="18">
        <f>SUM(E22:E28)</f>
        <v>76588.938000000009</v>
      </c>
    </row>
    <row r="30" spans="1:7" ht="31.95" customHeight="1" x14ac:dyDescent="0.25">
      <c r="A30" s="81" t="s">
        <v>83</v>
      </c>
      <c r="B30" s="81"/>
      <c r="C30" s="81"/>
      <c r="D30" s="81"/>
      <c r="E30" s="81"/>
    </row>
    <row r="31" spans="1:7" x14ac:dyDescent="0.25">
      <c r="A31" s="66" t="s">
        <v>20</v>
      </c>
      <c r="B31" s="66"/>
      <c r="C31" s="66"/>
      <c r="D31" s="66"/>
      <c r="E31" s="66"/>
    </row>
    <row r="32" spans="1:7" x14ac:dyDescent="0.25">
      <c r="A32" s="66" t="s">
        <v>19</v>
      </c>
      <c r="B32" s="66"/>
      <c r="C32" s="66"/>
      <c r="D32" s="66"/>
      <c r="E32" s="66"/>
    </row>
    <row r="33" spans="1:8" s="13" customFormat="1" x14ac:dyDescent="0.25">
      <c r="A33" s="66" t="s">
        <v>30</v>
      </c>
      <c r="B33" s="66"/>
      <c r="C33" s="66"/>
      <c r="D33" s="66"/>
      <c r="E33" s="66"/>
    </row>
    <row r="34" spans="1:8" x14ac:dyDescent="0.25">
      <c r="A34" s="66" t="s">
        <v>37</v>
      </c>
      <c r="B34" s="66"/>
      <c r="C34" s="66"/>
      <c r="D34" s="66"/>
      <c r="E34" s="66"/>
    </row>
    <row r="35" spans="1:8" ht="34.5" customHeight="1" x14ac:dyDescent="0.25">
      <c r="A35" s="70" t="s">
        <v>5</v>
      </c>
      <c r="B35" s="70"/>
      <c r="C35" s="70"/>
      <c r="D35" s="70"/>
      <c r="E35" s="70"/>
    </row>
    <row r="36" spans="1:8" ht="30" customHeight="1" x14ac:dyDescent="0.25">
      <c r="A36" s="66" t="s">
        <v>37</v>
      </c>
      <c r="B36" s="66"/>
      <c r="C36" s="66"/>
      <c r="D36" s="66"/>
      <c r="E36" s="66"/>
    </row>
    <row r="37" spans="1:8" ht="20.25" customHeight="1" x14ac:dyDescent="0.25">
      <c r="A37" s="67" t="s">
        <v>29</v>
      </c>
      <c r="B37" s="67"/>
      <c r="C37" s="67"/>
      <c r="D37" s="67"/>
      <c r="E37" s="19"/>
      <c r="F37" s="13"/>
      <c r="G37" s="13"/>
      <c r="H37" s="2"/>
    </row>
    <row r="38" spans="1:8" ht="13.95" customHeight="1" x14ac:dyDescent="0.3">
      <c r="A38" s="4"/>
      <c r="B38" s="68" t="s">
        <v>18</v>
      </c>
      <c r="C38" s="68"/>
      <c r="D38" s="68"/>
      <c r="E38" s="20" t="s">
        <v>6</v>
      </c>
    </row>
    <row r="39" spans="1:8" x14ac:dyDescent="0.25">
      <c r="A39" s="57"/>
      <c r="B39" s="57"/>
      <c r="C39" s="57"/>
      <c r="D39" s="57"/>
      <c r="E39" s="21"/>
    </row>
    <row r="40" spans="1:8" ht="13.95" customHeight="1" x14ac:dyDescent="0.25">
      <c r="A40" s="69" t="s">
        <v>38</v>
      </c>
      <c r="B40" s="69"/>
      <c r="C40" s="69"/>
      <c r="D40" s="69"/>
      <c r="E40" s="19"/>
    </row>
    <row r="41" spans="1:8" ht="14.4" x14ac:dyDescent="0.3">
      <c r="A41" s="4"/>
      <c r="B41" s="68" t="s">
        <v>18</v>
      </c>
      <c r="C41" s="68"/>
      <c r="D41" s="68"/>
      <c r="E41" s="20" t="s">
        <v>6</v>
      </c>
    </row>
    <row r="42" spans="1:8" ht="14.4" x14ac:dyDescent="0.3">
      <c r="A42" s="5" t="s">
        <v>39</v>
      </c>
      <c r="B42" s="4"/>
      <c r="C42" s="4"/>
      <c r="D42" s="4"/>
      <c r="E42" s="4"/>
    </row>
    <row r="43" spans="1:8" ht="13.95" customHeight="1" x14ac:dyDescent="0.3">
      <c r="A43" s="13" t="s">
        <v>31</v>
      </c>
      <c r="B43" s="4"/>
      <c r="C43" s="4"/>
      <c r="D43" s="4"/>
    </row>
    <row r="44" spans="1:8" ht="14.4" x14ac:dyDescent="0.3">
      <c r="A44" s="5" t="s">
        <v>43</v>
      </c>
      <c r="B44" s="23">
        <f>'2кв'!B49</f>
        <v>11083.332000000024</v>
      </c>
      <c r="C44" s="4"/>
      <c r="D44" s="4"/>
    </row>
    <row r="45" spans="1:8" ht="14.4" x14ac:dyDescent="0.3">
      <c r="A45" s="26" t="s">
        <v>76</v>
      </c>
      <c r="B45" s="24"/>
      <c r="C45" s="4"/>
      <c r="D45" s="4"/>
    </row>
    <row r="46" spans="1:8" ht="14.4" x14ac:dyDescent="0.3">
      <c r="A46" s="5" t="s">
        <v>40</v>
      </c>
      <c r="B46" s="24">
        <v>67812.78</v>
      </c>
      <c r="C46" s="4"/>
      <c r="D46" s="4"/>
    </row>
    <row r="47" spans="1:8" ht="14.4" x14ac:dyDescent="0.3">
      <c r="A47" s="5" t="s">
        <v>47</v>
      </c>
      <c r="B47" s="24">
        <f>3*100</f>
        <v>300</v>
      </c>
      <c r="C47" s="4"/>
      <c r="D47" s="4"/>
    </row>
    <row r="48" spans="1:8" ht="28.2" x14ac:dyDescent="0.3">
      <c r="A48" s="59" t="s">
        <v>41</v>
      </c>
      <c r="B48" s="24">
        <f>E29</f>
        <v>76588.938000000009</v>
      </c>
      <c r="C48" s="4"/>
      <c r="D48" s="4"/>
    </row>
    <row r="49" spans="1:5" ht="14.4" x14ac:dyDescent="0.3">
      <c r="A49" s="22" t="s">
        <v>42</v>
      </c>
      <c r="B49" s="27">
        <f>B44+B46+B47-B48</f>
        <v>2607.1740000000136</v>
      </c>
      <c r="C49" s="4"/>
      <c r="D49" s="4"/>
      <c r="E49" s="4"/>
    </row>
    <row r="51" spans="1:5" x14ac:dyDescent="0.25">
      <c r="B51" s="3"/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5:E35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34:E34"/>
    <mergeCell ref="A36:E36"/>
    <mergeCell ref="A37:D37"/>
    <mergeCell ref="B38:D38"/>
    <mergeCell ref="A40:D40"/>
    <mergeCell ref="B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view="pageBreakPreview" zoomScaleNormal="100" zoomScaleSheetLayoutView="100" workbookViewId="0">
      <selection activeCell="A3" sqref="A3:E4"/>
    </sheetView>
  </sheetViews>
  <sheetFormatPr defaultColWidth="9.109375" defaultRowHeight="13.8" x14ac:dyDescent="0.25"/>
  <cols>
    <col min="1" max="1" width="31.6640625" style="5" customWidth="1"/>
    <col min="2" max="2" width="20.33203125" style="5" customWidth="1"/>
    <col min="3" max="3" width="14" style="5" customWidth="1"/>
    <col min="4" max="4" width="16.109375" style="5" customWidth="1"/>
    <col min="5" max="5" width="14.109375" style="5" customWidth="1"/>
    <col min="6" max="7" width="9.109375" style="5"/>
    <col min="8" max="8" width="16.109375" style="5" customWidth="1"/>
    <col min="9" max="16384" width="9.109375" style="5"/>
  </cols>
  <sheetData>
    <row r="1" spans="1:5" ht="15.6" x14ac:dyDescent="0.25">
      <c r="A1" s="74" t="s">
        <v>11</v>
      </c>
      <c r="B1" s="74"/>
      <c r="C1" s="74"/>
      <c r="D1" s="74"/>
      <c r="E1" s="74"/>
    </row>
    <row r="2" spans="1:5" ht="27.75" customHeight="1" x14ac:dyDescent="0.3">
      <c r="A2" s="75" t="s">
        <v>12</v>
      </c>
      <c r="B2" s="76"/>
      <c r="C2" s="76"/>
      <c r="D2" s="76"/>
      <c r="E2" s="76"/>
    </row>
    <row r="3" spans="1:5" x14ac:dyDescent="0.25">
      <c r="A3" s="77" t="s">
        <v>84</v>
      </c>
      <c r="B3" s="77"/>
      <c r="C3" s="77"/>
      <c r="D3" s="77"/>
      <c r="E3" s="77"/>
    </row>
    <row r="4" spans="1:5" s="1" customFormat="1" ht="15.6" x14ac:dyDescent="0.3">
      <c r="A4" s="82" t="s">
        <v>13</v>
      </c>
      <c r="B4" s="83"/>
      <c r="C4" s="83"/>
      <c r="D4" s="84" t="s">
        <v>85</v>
      </c>
      <c r="E4" s="84"/>
    </row>
    <row r="5" spans="1:5" x14ac:dyDescent="0.25">
      <c r="A5" s="62"/>
      <c r="B5" s="7"/>
      <c r="C5" s="7"/>
      <c r="D5" s="7"/>
      <c r="E5" s="17"/>
    </row>
    <row r="6" spans="1:5" ht="13.95" customHeight="1" x14ac:dyDescent="0.25">
      <c r="A6" s="66" t="s">
        <v>0</v>
      </c>
      <c r="B6" s="66"/>
      <c r="C6" s="66"/>
      <c r="D6" s="66"/>
      <c r="E6" s="66"/>
    </row>
    <row r="7" spans="1:5" x14ac:dyDescent="0.25">
      <c r="A7" s="78" t="s">
        <v>32</v>
      </c>
      <c r="B7" s="78"/>
      <c r="C7" s="78"/>
      <c r="D7" s="78"/>
      <c r="E7" s="78"/>
    </row>
    <row r="8" spans="1:5" ht="13.95" customHeight="1" x14ac:dyDescent="0.25">
      <c r="A8" s="71" t="s">
        <v>1</v>
      </c>
      <c r="B8" s="71"/>
      <c r="C8" s="71"/>
      <c r="D8" s="71"/>
      <c r="E8" s="71"/>
    </row>
    <row r="9" spans="1:5" ht="18.75" customHeight="1" x14ac:dyDescent="0.25">
      <c r="A9" s="66" t="s">
        <v>33</v>
      </c>
      <c r="B9" s="66"/>
      <c r="C9" s="66"/>
      <c r="D9" s="66"/>
      <c r="E9" s="66"/>
    </row>
    <row r="10" spans="1:5" ht="22.95" customHeight="1" x14ac:dyDescent="0.25">
      <c r="A10" s="79" t="s">
        <v>14</v>
      </c>
      <c r="B10" s="80"/>
      <c r="C10" s="80"/>
      <c r="D10" s="80"/>
      <c r="E10" s="80"/>
    </row>
    <row r="11" spans="1:5" ht="27" customHeight="1" x14ac:dyDescent="0.25">
      <c r="A11" s="66" t="s">
        <v>34</v>
      </c>
      <c r="B11" s="66"/>
      <c r="C11" s="66"/>
      <c r="D11" s="66"/>
      <c r="E11" s="66"/>
    </row>
    <row r="12" spans="1:5" ht="18" customHeight="1" x14ac:dyDescent="0.25">
      <c r="A12" s="71" t="s">
        <v>15</v>
      </c>
      <c r="B12" s="72"/>
      <c r="C12" s="72"/>
      <c r="D12" s="72"/>
      <c r="E12" s="72"/>
    </row>
    <row r="13" spans="1:5" ht="13.95" customHeight="1" x14ac:dyDescent="0.25">
      <c r="A13" s="66" t="s">
        <v>21</v>
      </c>
      <c r="B13" s="66"/>
      <c r="C13" s="66"/>
      <c r="D13" s="66"/>
      <c r="E13" s="66"/>
    </row>
    <row r="14" spans="1:5" ht="15.75" customHeight="1" x14ac:dyDescent="0.25">
      <c r="A14" s="71" t="s">
        <v>2</v>
      </c>
      <c r="B14" s="72"/>
      <c r="C14" s="72"/>
      <c r="D14" s="72"/>
      <c r="E14" s="72"/>
    </row>
    <row r="15" spans="1:5" ht="13.95" customHeight="1" x14ac:dyDescent="0.25">
      <c r="A15" s="66" t="s">
        <v>22</v>
      </c>
      <c r="B15" s="66"/>
      <c r="C15" s="66"/>
      <c r="D15" s="66"/>
      <c r="E15" s="66"/>
    </row>
    <row r="16" spans="1:5" ht="13.95" customHeight="1" x14ac:dyDescent="0.25">
      <c r="A16" s="71" t="s">
        <v>16</v>
      </c>
      <c r="B16" s="72"/>
      <c r="C16" s="72"/>
      <c r="D16" s="72"/>
      <c r="E16" s="72"/>
    </row>
    <row r="17" spans="1:7" ht="32.25" customHeight="1" x14ac:dyDescent="0.25">
      <c r="A17" s="66" t="s">
        <v>17</v>
      </c>
      <c r="B17" s="66"/>
      <c r="C17" s="66"/>
      <c r="D17" s="66"/>
      <c r="E17" s="66"/>
    </row>
    <row r="18" spans="1:7" ht="57.6" customHeight="1" x14ac:dyDescent="0.25">
      <c r="A18" s="66" t="s">
        <v>35</v>
      </c>
      <c r="B18" s="66"/>
      <c r="C18" s="66"/>
      <c r="D18" s="66"/>
      <c r="E18" s="66"/>
    </row>
    <row r="19" spans="1:7" ht="34.5" customHeight="1" x14ac:dyDescent="0.25">
      <c r="A19" s="73" t="s">
        <v>36</v>
      </c>
      <c r="B19" s="73"/>
      <c r="C19" s="73"/>
      <c r="D19" s="73"/>
      <c r="E19" s="73"/>
    </row>
    <row r="20" spans="1:7" ht="18" customHeight="1" x14ac:dyDescent="0.25">
      <c r="A20" s="73"/>
      <c r="B20" s="73"/>
      <c r="C20" s="73"/>
      <c r="D20" s="73"/>
      <c r="E20" s="73"/>
      <c r="F20" s="5">
        <v>1297.3</v>
      </c>
      <c r="G20" s="5">
        <v>3</v>
      </c>
    </row>
    <row r="21" spans="1:7" ht="124.2" x14ac:dyDescent="0.25">
      <c r="A21" s="6" t="s">
        <v>7</v>
      </c>
      <c r="B21" s="6" t="s">
        <v>10</v>
      </c>
      <c r="C21" s="6" t="s">
        <v>3</v>
      </c>
      <c r="D21" s="6" t="s">
        <v>9</v>
      </c>
      <c r="E21" s="15" t="s">
        <v>8</v>
      </c>
    </row>
    <row r="22" spans="1:7" ht="39.6" x14ac:dyDescent="0.25">
      <c r="A22" s="33" t="s">
        <v>48</v>
      </c>
      <c r="B22" s="9" t="s">
        <v>44</v>
      </c>
      <c r="C22" s="6" t="s">
        <v>4</v>
      </c>
      <c r="D22" s="6">
        <v>12.24</v>
      </c>
      <c r="E22" s="16">
        <f>D22*F20*G20</f>
        <v>47636.856</v>
      </c>
    </row>
    <row r="23" spans="1:7" x14ac:dyDescent="0.25">
      <c r="A23" s="8" t="s">
        <v>45</v>
      </c>
      <c r="B23" s="9" t="s">
        <v>23</v>
      </c>
      <c r="C23" s="6" t="s">
        <v>4</v>
      </c>
      <c r="D23" s="6">
        <v>3.43</v>
      </c>
      <c r="E23" s="16">
        <f>D23*F20*G20</f>
        <v>13349.217000000001</v>
      </c>
    </row>
    <row r="24" spans="1:7" ht="69" x14ac:dyDescent="0.25">
      <c r="A24" s="8" t="s">
        <v>69</v>
      </c>
      <c r="B24" s="9" t="s">
        <v>86</v>
      </c>
      <c r="C24" s="6" t="s">
        <v>4</v>
      </c>
      <c r="D24" s="6"/>
      <c r="E24" s="32">
        <f>1629.36*3</f>
        <v>4888.08</v>
      </c>
    </row>
    <row r="25" spans="1:7" ht="26.4" x14ac:dyDescent="0.25">
      <c r="A25" s="8" t="s">
        <v>73</v>
      </c>
      <c r="B25" s="37" t="s">
        <v>74</v>
      </c>
      <c r="C25" s="6" t="s">
        <v>27</v>
      </c>
      <c r="D25" s="6"/>
      <c r="E25" s="32"/>
    </row>
    <row r="26" spans="1:7" x14ac:dyDescent="0.25">
      <c r="A26" s="14" t="s">
        <v>25</v>
      </c>
      <c r="B26" s="9" t="s">
        <v>86</v>
      </c>
      <c r="C26" s="15" t="s">
        <v>27</v>
      </c>
      <c r="D26" s="15"/>
      <c r="E26" s="16">
        <v>2606</v>
      </c>
    </row>
    <row r="27" spans="1:7" ht="37.200000000000003" customHeight="1" x14ac:dyDescent="0.25">
      <c r="A27" s="10" t="s">
        <v>24</v>
      </c>
      <c r="B27" s="11"/>
      <c r="C27" s="12"/>
      <c r="D27" s="12"/>
      <c r="E27" s="18">
        <f>SUM(E22:E26)</f>
        <v>68480.153000000006</v>
      </c>
    </row>
    <row r="28" spans="1:7" ht="31.95" customHeight="1" x14ac:dyDescent="0.25">
      <c r="A28" s="81" t="s">
        <v>87</v>
      </c>
      <c r="B28" s="81"/>
      <c r="C28" s="81"/>
      <c r="D28" s="81"/>
      <c r="E28" s="81"/>
    </row>
    <row r="29" spans="1:7" x14ac:dyDescent="0.25">
      <c r="A29" s="66" t="s">
        <v>20</v>
      </c>
      <c r="B29" s="66"/>
      <c r="C29" s="66"/>
      <c r="D29" s="66"/>
      <c r="E29" s="66"/>
    </row>
    <row r="30" spans="1:7" x14ac:dyDescent="0.25">
      <c r="A30" s="66" t="s">
        <v>19</v>
      </c>
      <c r="B30" s="66"/>
      <c r="C30" s="66"/>
      <c r="D30" s="66"/>
      <c r="E30" s="66"/>
    </row>
    <row r="31" spans="1:7" s="13" customFormat="1" x14ac:dyDescent="0.25">
      <c r="A31" s="66" t="s">
        <v>30</v>
      </c>
      <c r="B31" s="66"/>
      <c r="C31" s="66"/>
      <c r="D31" s="66"/>
      <c r="E31" s="66"/>
    </row>
    <row r="32" spans="1:7" x14ac:dyDescent="0.25">
      <c r="A32" s="66" t="s">
        <v>37</v>
      </c>
      <c r="B32" s="66"/>
      <c r="C32" s="66"/>
      <c r="D32" s="66"/>
      <c r="E32" s="66"/>
    </row>
    <row r="33" spans="1:8" ht="34.5" customHeight="1" x14ac:dyDescent="0.25">
      <c r="A33" s="70" t="s">
        <v>5</v>
      </c>
      <c r="B33" s="70"/>
      <c r="C33" s="70"/>
      <c r="D33" s="70"/>
      <c r="E33" s="70"/>
    </row>
    <row r="34" spans="1:8" ht="30" customHeight="1" x14ac:dyDescent="0.25">
      <c r="A34" s="66" t="s">
        <v>37</v>
      </c>
      <c r="B34" s="66"/>
      <c r="C34" s="66"/>
      <c r="D34" s="66"/>
      <c r="E34" s="66"/>
    </row>
    <row r="35" spans="1:8" ht="20.25" customHeight="1" x14ac:dyDescent="0.25">
      <c r="A35" s="67" t="s">
        <v>29</v>
      </c>
      <c r="B35" s="67"/>
      <c r="C35" s="67"/>
      <c r="D35" s="67"/>
      <c r="E35" s="19"/>
      <c r="F35" s="13"/>
      <c r="G35" s="13"/>
      <c r="H35" s="2"/>
    </row>
    <row r="36" spans="1:8" ht="13.95" customHeight="1" x14ac:dyDescent="0.3">
      <c r="A36" s="4"/>
      <c r="B36" s="68" t="s">
        <v>18</v>
      </c>
      <c r="C36" s="68"/>
      <c r="D36" s="68"/>
      <c r="E36" s="20" t="s">
        <v>6</v>
      </c>
    </row>
    <row r="37" spans="1:8" x14ac:dyDescent="0.25">
      <c r="A37" s="61"/>
      <c r="B37" s="61"/>
      <c r="C37" s="61"/>
      <c r="D37" s="61"/>
      <c r="E37" s="21"/>
    </row>
    <row r="38" spans="1:8" ht="13.95" customHeight="1" x14ac:dyDescent="0.25">
      <c r="A38" s="69" t="s">
        <v>38</v>
      </c>
      <c r="B38" s="69"/>
      <c r="C38" s="69"/>
      <c r="D38" s="69"/>
      <c r="E38" s="19"/>
    </row>
    <row r="39" spans="1:8" ht="14.4" x14ac:dyDescent="0.3">
      <c r="A39" s="4"/>
      <c r="B39" s="68" t="s">
        <v>18</v>
      </c>
      <c r="C39" s="68"/>
      <c r="D39" s="68"/>
      <c r="E39" s="20" t="s">
        <v>6</v>
      </c>
    </row>
    <row r="40" spans="1:8" ht="14.4" x14ac:dyDescent="0.3">
      <c r="A40" s="5" t="s">
        <v>39</v>
      </c>
      <c r="B40" s="4"/>
      <c r="C40" s="4"/>
      <c r="D40" s="4"/>
      <c r="E40" s="4"/>
    </row>
    <row r="41" spans="1:8" ht="13.95" customHeight="1" x14ac:dyDescent="0.3">
      <c r="A41" s="13" t="s">
        <v>31</v>
      </c>
      <c r="B41" s="4"/>
      <c r="C41" s="4"/>
      <c r="D41" s="4"/>
    </row>
    <row r="42" spans="1:8" ht="14.4" x14ac:dyDescent="0.3">
      <c r="A42" s="5" t="s">
        <v>43</v>
      </c>
      <c r="B42" s="23">
        <f>'3кв'!B49</f>
        <v>2607.1740000000136</v>
      </c>
      <c r="C42" s="4"/>
      <c r="D42" s="4"/>
    </row>
    <row r="43" spans="1:8" ht="14.4" x14ac:dyDescent="0.3">
      <c r="A43" s="26" t="s">
        <v>76</v>
      </c>
      <c r="B43" s="24"/>
      <c r="C43" s="4"/>
      <c r="D43" s="4"/>
    </row>
    <row r="44" spans="1:8" ht="14.4" x14ac:dyDescent="0.3">
      <c r="A44" s="5" t="s">
        <v>40</v>
      </c>
      <c r="B44" s="24">
        <v>132642.19</v>
      </c>
      <c r="C44" s="4"/>
      <c r="D44" s="4"/>
    </row>
    <row r="45" spans="1:8" ht="14.4" x14ac:dyDescent="0.3">
      <c r="A45" s="5" t="s">
        <v>47</v>
      </c>
      <c r="B45" s="24">
        <f>3*100</f>
        <v>300</v>
      </c>
      <c r="C45" s="4"/>
      <c r="D45" s="4"/>
    </row>
    <row r="46" spans="1:8" ht="28.2" x14ac:dyDescent="0.3">
      <c r="A46" s="63" t="s">
        <v>41</v>
      </c>
      <c r="B46" s="24">
        <f>E27</f>
        <v>68480.153000000006</v>
      </c>
      <c r="C46" s="4"/>
      <c r="D46" s="4"/>
    </row>
    <row r="47" spans="1:8" ht="14.4" x14ac:dyDescent="0.3">
      <c r="A47" s="22" t="s">
        <v>42</v>
      </c>
      <c r="B47" s="27">
        <f>B42+B44+B45-B46</f>
        <v>67069.210999999996</v>
      </c>
      <c r="C47" s="4"/>
      <c r="D47" s="4"/>
      <c r="E47" s="4"/>
    </row>
    <row r="49" spans="2:2" x14ac:dyDescent="0.25">
      <c r="B49" s="3"/>
    </row>
  </sheetData>
  <mergeCells count="30">
    <mergeCell ref="A34:E34"/>
    <mergeCell ref="A35:D35"/>
    <mergeCell ref="B36:D36"/>
    <mergeCell ref="A38:D38"/>
    <mergeCell ref="B39:D39"/>
    <mergeCell ref="D4:E4"/>
    <mergeCell ref="A28:E28"/>
    <mergeCell ref="A29:E29"/>
    <mergeCell ref="A30:E30"/>
    <mergeCell ref="A31:E31"/>
    <mergeCell ref="A32:E32"/>
    <mergeCell ref="A33:E3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view="pageBreakPreview" zoomScaleNormal="100" zoomScaleSheetLayoutView="100" workbookViewId="0">
      <selection activeCell="C23" sqref="C23"/>
    </sheetView>
  </sheetViews>
  <sheetFormatPr defaultRowHeight="14.4" x14ac:dyDescent="0.3"/>
  <cols>
    <col min="1" max="1" width="10.5546875" style="4" customWidth="1"/>
    <col min="2" max="2" width="54.33203125" style="4" customWidth="1"/>
    <col min="3" max="3" width="15.33203125" style="4" customWidth="1"/>
    <col min="4" max="4" width="11.88671875" style="4" customWidth="1"/>
    <col min="5" max="5" width="14.6640625" style="4" customWidth="1"/>
    <col min="6" max="6" width="12.44140625" style="4" customWidth="1"/>
    <col min="7" max="7" width="12" style="4" customWidth="1"/>
    <col min="8" max="8" width="13.5546875" style="4" customWidth="1"/>
    <col min="9" max="16384" width="8.88671875" style="4"/>
  </cols>
  <sheetData>
    <row r="1" spans="1:5" ht="15.6" x14ac:dyDescent="0.3">
      <c r="A1" s="85" t="s">
        <v>88</v>
      </c>
      <c r="B1" s="85"/>
      <c r="C1" s="85"/>
      <c r="D1" s="86"/>
    </row>
    <row r="2" spans="1:5" ht="15.6" x14ac:dyDescent="0.3">
      <c r="A2" s="87" t="s">
        <v>89</v>
      </c>
      <c r="B2" s="87"/>
      <c r="C2" s="87"/>
      <c r="D2" s="1"/>
    </row>
    <row r="3" spans="1:5" ht="15.6" x14ac:dyDescent="0.3">
      <c r="A3" s="87" t="s">
        <v>90</v>
      </c>
      <c r="B3" s="87"/>
      <c r="C3" s="87"/>
      <c r="D3" s="1"/>
    </row>
    <row r="4" spans="1:5" ht="15.6" x14ac:dyDescent="0.3">
      <c r="A4" s="85" t="s">
        <v>106</v>
      </c>
      <c r="B4" s="85"/>
      <c r="C4" s="85"/>
      <c r="D4" s="86"/>
    </row>
    <row r="5" spans="1:5" ht="15.6" x14ac:dyDescent="0.3">
      <c r="A5" s="88"/>
      <c r="B5" s="88"/>
      <c r="C5" s="88"/>
      <c r="D5" s="1"/>
    </row>
    <row r="6" spans="1:5" ht="15.6" x14ac:dyDescent="0.3">
      <c r="A6" s="1"/>
      <c r="B6" s="89" t="s">
        <v>91</v>
      </c>
      <c r="C6" s="90">
        <f>'1кв'!B49</f>
        <v>11446.49</v>
      </c>
      <c r="D6" s="91"/>
    </row>
    <row r="7" spans="1:5" ht="15.6" x14ac:dyDescent="0.3">
      <c r="A7" s="1"/>
      <c r="B7" s="89" t="s">
        <v>107</v>
      </c>
      <c r="C7" s="90"/>
      <c r="D7" s="91"/>
    </row>
    <row r="8" spans="1:5" ht="15.6" x14ac:dyDescent="0.3">
      <c r="A8" s="92" t="s">
        <v>92</v>
      </c>
      <c r="B8" s="89" t="s">
        <v>93</v>
      </c>
      <c r="C8" s="93">
        <f>'1кв'!B51+'2кв'!B46+'3кв'!B46+'4кв'!B44</f>
        <v>340528.72</v>
      </c>
      <c r="D8" s="94"/>
    </row>
    <row r="9" spans="1:5" ht="15.6" x14ac:dyDescent="0.3">
      <c r="A9" s="92"/>
      <c r="B9" s="105" t="s">
        <v>94</v>
      </c>
      <c r="C9" s="106">
        <f>'1кв'!B52+'2кв'!B47+'3кв'!B47+'4кв'!B45</f>
        <v>1200</v>
      </c>
      <c r="D9" s="94"/>
    </row>
    <row r="10" spans="1:5" ht="15.6" x14ac:dyDescent="0.3">
      <c r="A10" s="83"/>
      <c r="B10" s="89" t="s">
        <v>95</v>
      </c>
      <c r="C10" s="107">
        <f>SUM(C8:C9)</f>
        <v>341728.72</v>
      </c>
      <c r="D10" s="91"/>
    </row>
    <row r="11" spans="1:5" ht="15.6" x14ac:dyDescent="0.3">
      <c r="A11" s="1"/>
      <c r="B11" s="95"/>
      <c r="C11" s="95"/>
      <c r="D11" s="96"/>
    </row>
    <row r="12" spans="1:5" ht="15.6" x14ac:dyDescent="0.3">
      <c r="A12" s="1" t="s">
        <v>96</v>
      </c>
      <c r="B12" s="97" t="s">
        <v>48</v>
      </c>
      <c r="C12" s="108">
        <f>'1кв'!E22+'2кв'!E22+'3кв'!E22+'4кв'!E22</f>
        <v>185565.79199999999</v>
      </c>
      <c r="D12" s="96"/>
    </row>
    <row r="13" spans="1:5" ht="15.6" x14ac:dyDescent="0.3">
      <c r="A13" s="1"/>
      <c r="B13" s="98" t="s">
        <v>45</v>
      </c>
      <c r="C13" s="108">
        <f>'1кв'!E23+'2кв'!E23+'3кв'!E23+'4кв'!E23</f>
        <v>52384.974000000002</v>
      </c>
      <c r="D13" s="96"/>
    </row>
    <row r="14" spans="1:5" ht="46.8" x14ac:dyDescent="0.3">
      <c r="A14" s="1"/>
      <c r="B14" s="98" t="s">
        <v>69</v>
      </c>
      <c r="C14" s="108">
        <f>'1кв'!E24+'2кв'!E24+'3кв'!E24+'4кв'!E24</f>
        <v>15010.800000000001</v>
      </c>
      <c r="D14" s="96"/>
      <c r="E14" s="99"/>
    </row>
    <row r="15" spans="1:5" ht="15.6" x14ac:dyDescent="0.3">
      <c r="B15" s="98" t="s">
        <v>62</v>
      </c>
      <c r="C15" s="108">
        <f>'1кв'!E25+'2кв'!E26</f>
        <v>3191.3579999999993</v>
      </c>
      <c r="D15" s="96"/>
    </row>
    <row r="16" spans="1:5" ht="15.6" x14ac:dyDescent="0.3">
      <c r="B16" s="98" t="s">
        <v>73</v>
      </c>
      <c r="C16" s="108">
        <f>'2кв'!E25+'3кв'!E25+'4кв'!E25</f>
        <v>223.2</v>
      </c>
      <c r="D16" s="96"/>
    </row>
    <row r="17" spans="1:5" ht="15.6" x14ac:dyDescent="0.3">
      <c r="A17" s="1"/>
      <c r="B17" s="98" t="s">
        <v>25</v>
      </c>
      <c r="C17" s="108">
        <f>'1кв'!E26+'2кв'!E27+'3кв'!E26+'4кв'!E26</f>
        <v>18354.54</v>
      </c>
      <c r="D17" s="96"/>
    </row>
    <row r="18" spans="1:5" ht="15.6" x14ac:dyDescent="0.3">
      <c r="A18" s="1"/>
      <c r="B18" s="100" t="s">
        <v>108</v>
      </c>
      <c r="C18" s="109">
        <f>39*197.1+6.3*206.95</f>
        <v>8990.6849999999995</v>
      </c>
      <c r="D18" s="96"/>
    </row>
    <row r="19" spans="1:5" ht="15.6" x14ac:dyDescent="0.3">
      <c r="A19" s="1"/>
      <c r="B19" s="101" t="s">
        <v>97</v>
      </c>
      <c r="C19" s="109">
        <f>SUM(C20:C21)</f>
        <v>2384.65</v>
      </c>
      <c r="D19" s="96"/>
    </row>
    <row r="20" spans="1:5" ht="15.6" x14ac:dyDescent="0.3">
      <c r="A20" s="1"/>
      <c r="B20" s="110" t="s">
        <v>72</v>
      </c>
      <c r="C20" s="109">
        <f>'2кв'!E28</f>
        <v>2384.65</v>
      </c>
      <c r="D20" s="96"/>
    </row>
    <row r="21" spans="1:5" ht="15.6" x14ac:dyDescent="0.3">
      <c r="A21" s="1"/>
      <c r="B21" s="111"/>
      <c r="C21" s="109"/>
      <c r="D21" s="96"/>
    </row>
    <row r="22" spans="1:5" ht="15.6" x14ac:dyDescent="0.3">
      <c r="A22" s="1"/>
      <c r="B22" s="102" t="s">
        <v>98</v>
      </c>
      <c r="C22" s="112">
        <f>SUM(C12:C19)</f>
        <v>286105.99900000001</v>
      </c>
      <c r="D22" s="96"/>
      <c r="E22" s="99"/>
    </row>
    <row r="23" spans="1:5" ht="15.6" x14ac:dyDescent="0.3">
      <c r="A23" s="1"/>
      <c r="B23" s="103" t="s">
        <v>99</v>
      </c>
      <c r="C23" s="112">
        <f>C6+C10-C22</f>
        <v>67069.210999999952</v>
      </c>
      <c r="D23" s="96"/>
    </row>
    <row r="24" spans="1:5" ht="15.6" x14ac:dyDescent="0.3">
      <c r="A24" s="1"/>
      <c r="B24" s="92"/>
      <c r="C24" s="92"/>
      <c r="D24" s="96"/>
    </row>
    <row r="25" spans="1:5" ht="15.6" x14ac:dyDescent="0.3">
      <c r="A25" s="1"/>
      <c r="B25" s="92"/>
      <c r="C25" s="92"/>
      <c r="D25" s="96"/>
    </row>
    <row r="26" spans="1:5" ht="15.6" x14ac:dyDescent="0.3">
      <c r="A26" s="1"/>
      <c r="B26" s="92"/>
      <c r="C26" s="92"/>
      <c r="D26" s="96"/>
    </row>
    <row r="27" spans="1:5" ht="15.6" x14ac:dyDescent="0.3">
      <c r="A27" s="92" t="s">
        <v>100</v>
      </c>
      <c r="C27" s="92"/>
      <c r="D27" s="96"/>
    </row>
    <row r="28" spans="1:5" ht="15.6" x14ac:dyDescent="0.3">
      <c r="A28" s="1"/>
      <c r="B28" s="92"/>
      <c r="C28" s="92"/>
      <c r="D28" s="96"/>
    </row>
    <row r="29" spans="1:5" ht="15.6" x14ac:dyDescent="0.3">
      <c r="A29" s="1"/>
      <c r="B29" s="92"/>
      <c r="C29" s="92"/>
      <c r="D29" s="96"/>
    </row>
    <row r="30" spans="1:5" ht="15.6" x14ac:dyDescent="0.3">
      <c r="A30" s="1" t="s">
        <v>101</v>
      </c>
      <c r="B30" s="92" t="s">
        <v>102</v>
      </c>
      <c r="C30" s="92"/>
      <c r="D30" s="96"/>
    </row>
    <row r="31" spans="1:5" ht="15.6" x14ac:dyDescent="0.3">
      <c r="A31" s="1"/>
      <c r="B31" s="92" t="s">
        <v>103</v>
      </c>
      <c r="C31" s="92"/>
      <c r="D31" s="96"/>
    </row>
    <row r="32" spans="1:5" ht="15.6" x14ac:dyDescent="0.3">
      <c r="A32" s="1"/>
      <c r="B32" s="92" t="s">
        <v>104</v>
      </c>
      <c r="C32" s="92"/>
      <c r="D32" s="96"/>
    </row>
    <row r="33" spans="1:4" ht="15.6" x14ac:dyDescent="0.3">
      <c r="A33" s="1"/>
      <c r="B33" s="92"/>
      <c r="C33" s="92"/>
      <c r="D33" s="96"/>
    </row>
    <row r="34" spans="1:4" ht="15.6" x14ac:dyDescent="0.3">
      <c r="A34" s="1"/>
      <c r="B34" s="92"/>
      <c r="C34" s="92"/>
      <c r="D34" s="96"/>
    </row>
    <row r="35" spans="1:4" ht="15.6" x14ac:dyDescent="0.3">
      <c r="A35" s="104" t="s">
        <v>105</v>
      </c>
      <c r="B35" s="104"/>
      <c r="C35" s="92"/>
      <c r="D35" s="96"/>
    </row>
    <row r="36" spans="1:4" ht="15.6" x14ac:dyDescent="0.3">
      <c r="A36" s="1"/>
      <c r="B36" s="92"/>
      <c r="C36" s="92"/>
      <c r="D36" s="96"/>
    </row>
    <row r="37" spans="1:4" ht="15.6" x14ac:dyDescent="0.3">
      <c r="A37" s="1"/>
      <c r="B37" s="92"/>
      <c r="C37" s="92"/>
      <c r="D37" s="96"/>
    </row>
    <row r="38" spans="1:4" ht="15.6" x14ac:dyDescent="0.3">
      <c r="A38" s="1"/>
      <c r="B38" s="92"/>
      <c r="C38" s="92"/>
      <c r="D38" s="96"/>
    </row>
    <row r="39" spans="1:4" ht="15.6" x14ac:dyDescent="0.3">
      <c r="A39" s="1"/>
      <c r="B39" s="92"/>
      <c r="C39" s="92"/>
      <c r="D39" s="96"/>
    </row>
  </sheetData>
  <mergeCells count="7">
    <mergeCell ref="A35:B35"/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2021-02-26T13:52:26Z</dcterms:modified>
</cp:coreProperties>
</file>