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'1кв'!$A$1:$E$52</definedName>
    <definedName name="_xlnm.Print_Area" localSheetId="1">'2кв'!$A$1:$E$54</definedName>
    <definedName name="_xlnm.Print_Area" localSheetId="2">'3кв'!$A$1:$E$61</definedName>
    <definedName name="_xlnm.Print_Area" localSheetId="3">'4кв'!$A$1:$E$56</definedName>
    <definedName name="_xlnm.Print_Area" localSheetId="4">отчет!$A$1:$C$44</definedName>
  </definedNames>
  <calcPr calcId="145621"/>
</workbook>
</file>

<file path=xl/calcChain.xml><?xml version="1.0" encoding="utf-8"?>
<calcChain xmlns="http://schemas.openxmlformats.org/spreadsheetml/2006/main">
  <c r="C23" i="17" l="1"/>
  <c r="C28" i="17"/>
  <c r="C27" i="17"/>
  <c r="C26" i="17"/>
  <c r="C25" i="17"/>
  <c r="C24" i="17" s="1"/>
  <c r="C20" i="17"/>
  <c r="C21" i="17"/>
  <c r="C22" i="17"/>
  <c r="C19" i="17"/>
  <c r="C16" i="17"/>
  <c r="C17" i="17"/>
  <c r="C18" i="17"/>
  <c r="C15" i="17"/>
  <c r="C12" i="17"/>
  <c r="C11" i="17"/>
  <c r="C6" i="17"/>
  <c r="B51" i="16"/>
  <c r="E35" i="16"/>
  <c r="E31" i="16"/>
  <c r="E32" i="16"/>
  <c r="E33" i="16"/>
  <c r="E34" i="16"/>
  <c r="B54" i="16"/>
  <c r="E30" i="16"/>
  <c r="E23" i="16"/>
  <c r="F20" i="16"/>
  <c r="E24" i="16" s="1"/>
  <c r="C29" i="17" l="1"/>
  <c r="C13" i="17"/>
  <c r="E22" i="16"/>
  <c r="B55" i="16" s="1"/>
  <c r="B56" i="16" s="1"/>
  <c r="E40" i="15"/>
  <c r="C30" i="17" l="1"/>
  <c r="B56" i="15"/>
  <c r="E31" i="15"/>
  <c r="E32" i="15"/>
  <c r="E33" i="15"/>
  <c r="E34" i="15"/>
  <c r="E35" i="15"/>
  <c r="E36" i="15"/>
  <c r="E38" i="15"/>
  <c r="E30" i="15"/>
  <c r="B59" i="15" l="1"/>
  <c r="E23" i="15"/>
  <c r="F20" i="15"/>
  <c r="E24" i="15" s="1"/>
  <c r="E22" i="15" l="1"/>
  <c r="B60" i="15" s="1"/>
  <c r="B61" i="15" s="1"/>
  <c r="B49" i="14"/>
  <c r="E33" i="14"/>
  <c r="E26" i="14"/>
  <c r="E30" i="14"/>
  <c r="E31" i="14"/>
  <c r="E29" i="14"/>
  <c r="E23" i="14"/>
  <c r="B52" i="14"/>
  <c r="D22" i="14"/>
  <c r="F20" i="14"/>
  <c r="E24" i="14" s="1"/>
  <c r="E22" i="14" l="1"/>
  <c r="E31" i="13"/>
  <c r="B50" i="13"/>
  <c r="E30" i="13"/>
  <c r="B53" i="14" l="1"/>
  <c r="B54" i="14" s="1"/>
  <c r="D22" i="13"/>
  <c r="E26" i="13" l="1"/>
  <c r="F20" i="13" l="1"/>
  <c r="E24" i="13" s="1"/>
  <c r="E22" i="13" l="1"/>
  <c r="B51" i="13" l="1"/>
  <c r="B52" i="13" l="1"/>
</calcChain>
</file>

<file path=xl/sharedStrings.xml><?xml version="1.0" encoding="utf-8"?>
<sst xmlns="http://schemas.openxmlformats.org/spreadsheetml/2006/main" count="373" uniqueCount="133">
  <si>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</si>
  <si>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</si>
  <si>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</si>
  <si>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</si>
  <si>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</si>
  <si>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</si>
  <si>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</si>
  <si>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</si>
  <si>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</si>
  <si>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</si>
  <si>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</si>
  <si>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</si>
  <si>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</si>
  <si>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</si>
  <si>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</si>
  <si>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</si>
  <si>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</si>
  <si>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</si>
  <si>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</si>
  <si>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</si>
  <si>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</si>
  <si>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</si>
  <si>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</si>
  <si>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</si>
  <si>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</si>
  <si>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</si>
  <si>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Шишкиной Ольги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</si>
  <si>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№13 от 05.03.2015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</si>
  <si>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</si>
  <si>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</si>
  <si>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</si>
  <si>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</si>
  <si>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</si>
  <si>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</si>
  <si>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Собственниеи МКД, в лице председателя совета дома Шишкиной О.В.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</si>
  <si>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</si>
  <si>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</si>
  <si>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</si>
  <si>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</si>
  <si>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Sдома=2433,3+215,2 (не жилые)=2648,5м2</t>
  </si>
  <si>
    <t>в т.ч. Оплачено + не жилые</t>
  </si>
  <si>
    <t>ОДН по ХВС</t>
  </si>
  <si>
    <t>ОДН по электроэнергии</t>
  </si>
  <si>
    <t>Работы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</si>
  <si>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</si>
  <si>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</si>
  <si>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</si>
  <si>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ОДН по водоотведению</t>
  </si>
  <si>
    <t>февраль</t>
  </si>
  <si>
    <t>ч/ч</t>
  </si>
  <si>
    <t>Услуги по содержанию многоквартирного дома</t>
  </si>
  <si>
    <t>за 1 квартал 2020 года</t>
  </si>
  <si>
    <t>"31" 03 2020г.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</si>
  <si>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</si>
  <si>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</si>
  <si>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Замена магистрали ХВС (смета)</t>
  </si>
  <si>
    <t>Ремонт ограждения детской площадки</t>
  </si>
  <si>
    <t>март</t>
  </si>
  <si>
    <t>Предъявлено населению 149551,07</t>
  </si>
  <si>
    <t xml:space="preserve">Оплачено за размещение оборудования ТТК 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</si>
  <si>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восемь тысяч четыреста шестнадцать рублей 91 копейка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</si>
  <si>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</si>
  <si>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</si>
  <si>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</si>
  <si>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</si>
  <si>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Замена замка на подвале №1</t>
  </si>
  <si>
    <t>Изоляция труб отопления в теплоузле</t>
  </si>
  <si>
    <t>Разработка траншеи для ремонта поврежденного кабеля</t>
  </si>
  <si>
    <t>апрель</t>
  </si>
  <si>
    <t>май</t>
  </si>
  <si>
    <t>Спиливание дерева на детской площадке (1/2 стоимости с Лин,19)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</si>
  <si>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сорок пять тысяч сто девяносто четыре рубля 28 копеек</t>
    </r>
  </si>
  <si>
    <t>Предъявлено населению 149368,29</t>
  </si>
  <si>
    <t>за 3 квартал 2020 года</t>
  </si>
  <si>
    <t>"30" 09 2020 г.</t>
  </si>
  <si>
    <t>3 квартал</t>
  </si>
  <si>
    <t xml:space="preserve">Дератизация и дезинсекция </t>
  </si>
  <si>
    <t>по заявке собственников</t>
  </si>
  <si>
    <t>Обрезка поросли возле контейнерной площадки</t>
  </si>
  <si>
    <t>Замена стекла на окне в подъезде</t>
  </si>
  <si>
    <t>Установка кодового замка</t>
  </si>
  <si>
    <t>окраска скамеек 4шт</t>
  </si>
  <si>
    <t>замена крана на полив</t>
  </si>
  <si>
    <t>прочистка ливневок</t>
  </si>
  <si>
    <t>окраска газовых труб (смета)</t>
  </si>
  <si>
    <t>монтаж бордюра из асфальта</t>
  </si>
  <si>
    <t>ремонт балконов  кв.18,21</t>
  </si>
  <si>
    <t>июль</t>
  </si>
  <si>
    <t>август</t>
  </si>
  <si>
    <t>сентябрь</t>
  </si>
  <si>
    <t>Предъявлено населению 155462,97</t>
  </si>
  <si>
    <t>Техническое диагностирование ВДГО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</si>
  <si>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восемьдесят тысяч семьсот восемьдесят два рубля 92 копейки</t>
    </r>
  </si>
  <si>
    <t>замена кранов на отоплении (кв51)</t>
  </si>
  <si>
    <t>Ремонт и монтаж кодового замка</t>
  </si>
  <si>
    <t>Прочистка вентканала в санузле кв.41</t>
  </si>
  <si>
    <t>Замена участка стояка ХВС в подвале</t>
  </si>
  <si>
    <t>Замена стояка ХВС в подвале</t>
  </si>
  <si>
    <t>октябрь</t>
  </si>
  <si>
    <t>ноябрь</t>
  </si>
  <si>
    <t>декабрь</t>
  </si>
  <si>
    <t>4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</si>
  <si>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тысяч семь рублей 79 копеек</t>
    </r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</si>
  <si>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</si>
  <si>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</si>
  <si>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</si>
  <si>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</si>
  <si>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</si>
  <si>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</si>
  <si>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</si>
  <si>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</si>
  <si>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</si>
  <si>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</si>
  <si>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</si>
  <si>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</si>
  <si>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</si>
  <si>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</si>
  <si>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</si>
  <si>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</si>
  <si>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</si>
  <si>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</si>
  <si>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ул.Линейная,17</t>
  </si>
  <si>
    <t>Начислено всего 609845,3</t>
  </si>
  <si>
    <t>Непредвиденные работы 63,3 ч/ч</t>
  </si>
  <si>
    <t>за 4 квартал 2020 года</t>
  </si>
  <si>
    <t>"31" 12  2020 г.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</si>
  <si>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</si>
  <si>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</si>
  <si>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</si>
  <si>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водоотведение на СОИ -5478,18</t>
  </si>
  <si>
    <t>электроэнергия на СОИ  -15585,66</t>
  </si>
  <si>
    <t>холодная вода на СОИ -3376,86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</si>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</sst>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1" xfId="1" applyFont="1" applyBorder="1" applyAlignment="1">
      <alignment vertical="center" wrapText="1"/>
    </xf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64" fontId="4" fillId="0" borderId="0" xfId="0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1" xfId="1" applyFont="1" applyBorder="1" applyAlignment="1">
      <alignment horizontal="right" vertical="center" wrapText="1"/>
    </xf>
    <xf numFmtId="0" fontId="13" fillId="3" borderId="4" xfId="0" applyFont="1" applyFill="1" applyBorder="1" applyAlignment="1">
      <alignment wrapText="1"/>
    </xf>
    <xf numFmtId="0" fontId="13" fillId="2" borderId="4" xfId="0" applyFont="1" applyFill="1" applyBorder="1"/>
    <xf numFmtId="0" fontId="13" fillId="3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/>
    <xf numFmtId="0" fontId="7" fillId="0" borderId="8" xfId="0" applyFont="1" applyBorder="1" applyAlignment="1">
      <alignment vertical="center" wrapText="1"/>
    </xf>
    <xf numFmtId="0" fontId="4" fillId="2" borderId="1" xfId="0" applyFont="1" applyFill="1" applyBorder="1" applyAlignment="1">
      <alignment wrapText="1"/>
    </xf>
    <xf numFmtId="0" fontId="18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view="pageBreakPreview" topLeftCell="A22" zoomScaleNormal="100" zoomScaleSheetLayoutView="100" workbookViewId="0">
      <selection activeCell="A29" sqref="A29"/>
    </sheetView>
  </sheetViews>
  <sheetFormatPr defaultColWidth="9.109375" defaultRowHeight="13.8" x14ac:dyDescent="0.25"/>
  <cols>
    <col min="1" max="1" width="33.44140625" style="2" customWidth="1"/>
    <col min="2" max="2" width="20.5546875" style="2" customWidth="1"/>
    <col min="3" max="3" width="15" style="2" customWidth="1"/>
    <col min="4" max="4" width="13.5546875" style="2" customWidth="1"/>
    <col min="5" max="5" width="14.109375" style="2" customWidth="1"/>
    <col min="6" max="6" width="9.109375" style="2"/>
    <col min="7" max="7" width="12.109375" style="2" bestFit="1" customWidth="1"/>
    <col min="8" max="8" width="15.5546875" style="2" customWidth="1"/>
    <col min="9" max="9" width="9.109375" style="2"/>
    <col min="10" max="10" width="12.109375" style="2" bestFit="1" customWidth="1"/>
    <col min="11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32.2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51</v>
      </c>
      <c r="B3" s="95"/>
      <c r="C3" s="95"/>
      <c r="D3" s="95"/>
      <c r="E3" s="95"/>
    </row>
    <row r="4" spans="1:5" s="1" customFormat="1" ht="15.6" x14ac:dyDescent="0.3">
      <c r="A4" s="26" t="s">
        <v>13</v>
      </c>
      <c r="B4" s="4"/>
      <c r="C4" s="4"/>
      <c r="D4" s="4"/>
      <c r="E4" s="27" t="s">
        <v>52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x14ac:dyDescent="0.25">
      <c r="A9" s="82" t="s">
        <v>26</v>
      </c>
      <c r="B9" s="82"/>
      <c r="C9" s="82"/>
      <c r="D9" s="82"/>
      <c r="E9" s="82"/>
    </row>
    <row r="10" spans="1:5" ht="26.2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82" t="s">
        <v>27</v>
      </c>
      <c r="B11" s="82"/>
      <c r="C11" s="82"/>
      <c r="D11" s="82"/>
      <c r="E11" s="82"/>
    </row>
    <row r="12" spans="1:5" ht="18.75" customHeight="1" x14ac:dyDescent="0.25">
      <c r="A12" s="88" t="s">
        <v>15</v>
      </c>
      <c r="B12" s="89"/>
      <c r="C12" s="89"/>
      <c r="D12" s="89"/>
      <c r="E12" s="89"/>
    </row>
    <row r="13" spans="1:5" ht="15.75" customHeight="1" x14ac:dyDescent="0.25">
      <c r="A13" s="82" t="s">
        <v>22</v>
      </c>
      <c r="B13" s="82"/>
      <c r="C13" s="82"/>
      <c r="D13" s="82"/>
      <c r="E13" s="82"/>
    </row>
    <row r="14" spans="1:5" ht="16.5" customHeight="1" x14ac:dyDescent="0.25">
      <c r="A14" s="88" t="s">
        <v>2</v>
      </c>
      <c r="B14" s="89"/>
      <c r="C14" s="89"/>
      <c r="D14" s="89"/>
      <c r="E14" s="89"/>
    </row>
    <row r="15" spans="1:5" ht="18.75" customHeight="1" x14ac:dyDescent="0.25">
      <c r="A15" s="82" t="s">
        <v>23</v>
      </c>
      <c r="B15" s="82"/>
      <c r="C15" s="82"/>
      <c r="D15" s="82"/>
      <c r="E15" s="82"/>
    </row>
    <row r="16" spans="1:5" ht="15.75" customHeight="1" x14ac:dyDescent="0.25">
      <c r="A16" s="88" t="s">
        <v>16</v>
      </c>
      <c r="B16" s="89"/>
      <c r="C16" s="89"/>
      <c r="D16" s="89"/>
      <c r="E16" s="89"/>
    </row>
    <row r="17" spans="1:10" ht="33.75" customHeight="1" x14ac:dyDescent="0.25">
      <c r="A17" s="82" t="s">
        <v>17</v>
      </c>
      <c r="B17" s="82"/>
      <c r="C17" s="82"/>
      <c r="D17" s="82"/>
      <c r="E17" s="82"/>
    </row>
    <row r="18" spans="1:10" ht="52.2" customHeight="1" x14ac:dyDescent="0.25">
      <c r="A18" s="82" t="s">
        <v>28</v>
      </c>
      <c r="B18" s="82"/>
      <c r="C18" s="82"/>
      <c r="D18" s="82"/>
      <c r="E18" s="82"/>
    </row>
    <row r="19" spans="1:10" ht="36" customHeight="1" x14ac:dyDescent="0.25">
      <c r="A19" s="90" t="s">
        <v>29</v>
      </c>
      <c r="B19" s="90"/>
      <c r="C19" s="90"/>
      <c r="D19" s="90"/>
      <c r="E19" s="90"/>
    </row>
    <row r="20" spans="1:10" x14ac:dyDescent="0.25">
      <c r="A20" s="90"/>
      <c r="B20" s="90"/>
      <c r="C20" s="90"/>
      <c r="D20" s="90"/>
      <c r="E20" s="90"/>
      <c r="F20" s="2">
        <f>215.2+2433.3</f>
        <v>2648.5</v>
      </c>
      <c r="G20" s="2">
        <v>3</v>
      </c>
    </row>
    <row r="21" spans="1:10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9.6" x14ac:dyDescent="0.3">
      <c r="A22" s="25" t="s">
        <v>50</v>
      </c>
      <c r="B22" s="9" t="s">
        <v>46</v>
      </c>
      <c r="C22" s="3" t="s">
        <v>4</v>
      </c>
      <c r="D22" s="3">
        <f>12.21</f>
        <v>12.21</v>
      </c>
      <c r="E22" s="8">
        <f>D22*F20*G20</f>
        <v>97014.555000000008</v>
      </c>
      <c r="G22" s="19"/>
      <c r="H22" s="19"/>
      <c r="J22" s="19"/>
    </row>
    <row r="23" spans="1:10" ht="55.2" x14ac:dyDescent="0.25">
      <c r="A23" s="7" t="s">
        <v>53</v>
      </c>
      <c r="B23" s="33" t="s">
        <v>54</v>
      </c>
      <c r="C23" s="3" t="s">
        <v>4</v>
      </c>
      <c r="D23" s="3"/>
      <c r="E23" s="8">
        <v>346.56</v>
      </c>
      <c r="G23" s="19"/>
      <c r="H23" s="19"/>
      <c r="J23" s="19"/>
    </row>
    <row r="24" spans="1:10" x14ac:dyDescent="0.25">
      <c r="A24" s="7" t="s">
        <v>44</v>
      </c>
      <c r="B24" s="9" t="s">
        <v>24</v>
      </c>
      <c r="C24" s="3" t="s">
        <v>4</v>
      </c>
      <c r="D24" s="3">
        <v>4.5999999999999996</v>
      </c>
      <c r="E24" s="8">
        <f>D24*F20*G20</f>
        <v>36549.299999999996</v>
      </c>
      <c r="G24" s="19"/>
      <c r="H24" s="19"/>
      <c r="J24" s="19"/>
    </row>
    <row r="25" spans="1:10" x14ac:dyDescent="0.25">
      <c r="A25" s="7" t="s">
        <v>41</v>
      </c>
      <c r="B25" s="9" t="s">
        <v>31</v>
      </c>
      <c r="C25" s="3" t="s">
        <v>32</v>
      </c>
      <c r="D25" s="3"/>
      <c r="E25" s="8">
        <v>0</v>
      </c>
      <c r="G25" s="19"/>
      <c r="H25" s="19"/>
      <c r="J25" s="19"/>
    </row>
    <row r="26" spans="1:10" x14ac:dyDescent="0.25">
      <c r="A26" s="7" t="s">
        <v>42</v>
      </c>
      <c r="B26" s="9" t="s">
        <v>31</v>
      </c>
      <c r="C26" s="3" t="s">
        <v>32</v>
      </c>
      <c r="D26" s="3"/>
      <c r="E26" s="28">
        <f>766.15+427.35</f>
        <v>1193.5</v>
      </c>
      <c r="G26" s="19"/>
      <c r="H26" s="19"/>
      <c r="J26" s="19"/>
    </row>
    <row r="27" spans="1:10" x14ac:dyDescent="0.25">
      <c r="A27" s="7" t="s">
        <v>47</v>
      </c>
      <c r="B27" s="9" t="s">
        <v>31</v>
      </c>
      <c r="C27" s="3" t="s">
        <v>32</v>
      </c>
      <c r="D27" s="3"/>
      <c r="E27" s="8">
        <v>1332.21</v>
      </c>
      <c r="G27" s="19"/>
      <c r="H27" s="19"/>
      <c r="J27" s="19"/>
    </row>
    <row r="28" spans="1:10" x14ac:dyDescent="0.25">
      <c r="A28" s="7" t="s">
        <v>36</v>
      </c>
      <c r="B28" s="9" t="s">
        <v>31</v>
      </c>
      <c r="C28" s="3" t="s">
        <v>32</v>
      </c>
      <c r="D28" s="3"/>
      <c r="E28" s="8">
        <v>413.27</v>
      </c>
      <c r="G28" s="19"/>
      <c r="H28" s="19"/>
      <c r="J28" s="19"/>
    </row>
    <row r="29" spans="1:10" ht="20.399999999999999" customHeight="1" thickBot="1" x14ac:dyDescent="0.3">
      <c r="A29" s="22" t="s">
        <v>55</v>
      </c>
      <c r="B29" s="23" t="s">
        <v>48</v>
      </c>
      <c r="C29" s="3" t="s">
        <v>32</v>
      </c>
      <c r="D29" s="23"/>
      <c r="E29" s="8">
        <v>70582.009999999995</v>
      </c>
      <c r="G29" s="19"/>
      <c r="H29" s="19"/>
      <c r="J29" s="19"/>
    </row>
    <row r="30" spans="1:10" ht="29.4" customHeight="1" thickBot="1" x14ac:dyDescent="0.3">
      <c r="A30" s="22" t="s">
        <v>56</v>
      </c>
      <c r="B30" s="23" t="s">
        <v>57</v>
      </c>
      <c r="C30" s="3" t="s">
        <v>49</v>
      </c>
      <c r="D30" s="35">
        <v>5</v>
      </c>
      <c r="E30" s="8">
        <f>D30*197.1</f>
        <v>985.5</v>
      </c>
      <c r="G30" s="19"/>
      <c r="H30" s="19"/>
      <c r="J30" s="19"/>
    </row>
    <row r="31" spans="1:10" s="14" customFormat="1" x14ac:dyDescent="0.25">
      <c r="A31" s="10" t="s">
        <v>30</v>
      </c>
      <c r="B31" s="11"/>
      <c r="C31" s="12"/>
      <c r="D31" s="34"/>
      <c r="E31" s="13">
        <f>SUM(E22:E30)</f>
        <v>208416.90499999997</v>
      </c>
    </row>
    <row r="33" spans="1:8" ht="33" customHeight="1" x14ac:dyDescent="0.25">
      <c r="A33" s="91" t="s">
        <v>60</v>
      </c>
      <c r="B33" s="91"/>
      <c r="C33" s="91"/>
      <c r="D33" s="91"/>
      <c r="E33" s="91"/>
    </row>
    <row r="34" spans="1:8" ht="30.6" customHeight="1" x14ac:dyDescent="0.25">
      <c r="A34" s="82" t="s">
        <v>21</v>
      </c>
      <c r="B34" s="82"/>
      <c r="C34" s="82"/>
      <c r="D34" s="82"/>
      <c r="E34" s="82"/>
    </row>
    <row r="35" spans="1:8" x14ac:dyDescent="0.25">
      <c r="A35" s="82" t="s">
        <v>20</v>
      </c>
      <c r="B35" s="82"/>
      <c r="C35" s="82"/>
      <c r="D35" s="82"/>
      <c r="E35" s="82"/>
      <c r="F35" s="14"/>
      <c r="G35" s="14"/>
      <c r="H35" s="15"/>
    </row>
    <row r="36" spans="1:8" x14ac:dyDescent="0.25">
      <c r="A36" s="82" t="s">
        <v>35</v>
      </c>
      <c r="B36" s="82"/>
      <c r="C36" s="82"/>
      <c r="D36" s="82"/>
      <c r="E36" s="82"/>
    </row>
    <row r="37" spans="1:8" x14ac:dyDescent="0.25">
      <c r="A37" s="82" t="s">
        <v>18</v>
      </c>
      <c r="B37" s="82"/>
      <c r="C37" s="82"/>
      <c r="D37" s="82"/>
      <c r="E37" s="82"/>
    </row>
    <row r="38" spans="1:8" x14ac:dyDescent="0.25">
      <c r="A38" s="87" t="s">
        <v>5</v>
      </c>
      <c r="B38" s="87"/>
      <c r="C38" s="87"/>
      <c r="D38" s="87"/>
      <c r="E38" s="87"/>
    </row>
    <row r="39" spans="1:8" x14ac:dyDescent="0.25">
      <c r="A39" s="82" t="s">
        <v>18</v>
      </c>
      <c r="B39" s="82"/>
      <c r="C39" s="82"/>
      <c r="D39" s="82"/>
      <c r="E39" s="82"/>
    </row>
    <row r="40" spans="1:8" x14ac:dyDescent="0.25">
      <c r="A40" s="83" t="s">
        <v>33</v>
      </c>
      <c r="B40" s="83"/>
      <c r="C40" s="83"/>
      <c r="D40" s="83"/>
      <c r="E40" s="5"/>
    </row>
    <row r="41" spans="1:8" x14ac:dyDescent="0.25">
      <c r="B41" s="84" t="s">
        <v>19</v>
      </c>
      <c r="C41" s="84"/>
      <c r="D41" s="84"/>
      <c r="E41" s="6" t="s">
        <v>6</v>
      </c>
    </row>
    <row r="42" spans="1:8" x14ac:dyDescent="0.25">
      <c r="A42" s="30"/>
      <c r="B42" s="30"/>
      <c r="C42" s="30"/>
      <c r="D42" s="30"/>
      <c r="E42" s="30"/>
    </row>
    <row r="43" spans="1:8" x14ac:dyDescent="0.25">
      <c r="A43" s="85" t="s">
        <v>34</v>
      </c>
      <c r="B43" s="85"/>
      <c r="C43" s="85"/>
      <c r="D43" s="85"/>
      <c r="E43" s="5"/>
    </row>
    <row r="44" spans="1:8" x14ac:dyDescent="0.25">
      <c r="B44" s="86" t="s">
        <v>19</v>
      </c>
      <c r="C44" s="86"/>
      <c r="D44" s="86"/>
      <c r="E44" s="6" t="s">
        <v>6</v>
      </c>
    </row>
    <row r="45" spans="1:8" x14ac:dyDescent="0.25">
      <c r="A45" s="2" t="s">
        <v>39</v>
      </c>
    </row>
    <row r="46" spans="1:8" x14ac:dyDescent="0.25">
      <c r="A46" s="14" t="s">
        <v>37</v>
      </c>
    </row>
    <row r="47" spans="1:8" x14ac:dyDescent="0.25">
      <c r="A47" s="2" t="s">
        <v>45</v>
      </c>
      <c r="B47" s="17">
        <v>72407.679999999993</v>
      </c>
    </row>
    <row r="48" spans="1:8" ht="31.2" x14ac:dyDescent="0.3">
      <c r="A48" s="20" t="s">
        <v>58</v>
      </c>
      <c r="B48" s="18"/>
    </row>
    <row r="49" spans="1:2" x14ac:dyDescent="0.25">
      <c r="A49" s="2" t="s">
        <v>40</v>
      </c>
      <c r="B49" s="18">
        <v>175776.83</v>
      </c>
    </row>
    <row r="50" spans="1:2" ht="27.6" x14ac:dyDescent="0.25">
      <c r="A50" s="32" t="s">
        <v>59</v>
      </c>
      <c r="B50" s="18">
        <f>3*300</f>
        <v>900</v>
      </c>
    </row>
    <row r="51" spans="1:2" ht="27.6" x14ac:dyDescent="0.25">
      <c r="A51" s="29" t="s">
        <v>43</v>
      </c>
      <c r="B51" s="18">
        <f>E31</f>
        <v>208416.90499999997</v>
      </c>
    </row>
    <row r="52" spans="1:2" x14ac:dyDescent="0.25">
      <c r="A52" s="16" t="s">
        <v>38</v>
      </c>
      <c r="B52" s="21">
        <f>B47+B49+B50-B51</f>
        <v>40667.60500000001</v>
      </c>
    </row>
    <row r="59" spans="1:2" x14ac:dyDescent="0.25">
      <c r="B59" s="24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25" zoomScaleNormal="100" zoomScaleSheetLayoutView="100" workbookViewId="0">
      <selection activeCell="A32" sqref="A32"/>
    </sheetView>
  </sheetViews>
  <sheetFormatPr defaultColWidth="9.109375" defaultRowHeight="13.8" x14ac:dyDescent="0.25"/>
  <cols>
    <col min="1" max="1" width="33.44140625" style="2" customWidth="1"/>
    <col min="2" max="2" width="20.5546875" style="2" customWidth="1"/>
    <col min="3" max="3" width="15" style="2" customWidth="1"/>
    <col min="4" max="4" width="13.5546875" style="2" customWidth="1"/>
    <col min="5" max="5" width="14.109375" style="2" customWidth="1"/>
    <col min="6" max="6" width="9.109375" style="2"/>
    <col min="7" max="7" width="12.109375" style="2" bestFit="1" customWidth="1"/>
    <col min="8" max="8" width="15.5546875" style="2" customWidth="1"/>
    <col min="9" max="9" width="9.109375" style="2"/>
    <col min="10" max="10" width="12.109375" style="2" bestFit="1" customWidth="1"/>
    <col min="11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32.2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61</v>
      </c>
      <c r="B3" s="95"/>
      <c r="C3" s="95"/>
      <c r="D3" s="95"/>
      <c r="E3" s="95"/>
    </row>
    <row r="4" spans="1:5" s="1" customFormat="1" ht="15.6" x14ac:dyDescent="0.3">
      <c r="A4" s="26" t="s">
        <v>13</v>
      </c>
      <c r="B4" s="4"/>
      <c r="C4" s="4"/>
      <c r="D4" s="4"/>
      <c r="E4" s="27" t="s">
        <v>62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x14ac:dyDescent="0.25">
      <c r="A9" s="82" t="s">
        <v>26</v>
      </c>
      <c r="B9" s="82"/>
      <c r="C9" s="82"/>
      <c r="D9" s="82"/>
      <c r="E9" s="82"/>
    </row>
    <row r="10" spans="1:5" ht="26.2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82" t="s">
        <v>27</v>
      </c>
      <c r="B11" s="82"/>
      <c r="C11" s="82"/>
      <c r="D11" s="82"/>
      <c r="E11" s="82"/>
    </row>
    <row r="12" spans="1:5" ht="18.75" customHeight="1" x14ac:dyDescent="0.25">
      <c r="A12" s="88" t="s">
        <v>15</v>
      </c>
      <c r="B12" s="89"/>
      <c r="C12" s="89"/>
      <c r="D12" s="89"/>
      <c r="E12" s="89"/>
    </row>
    <row r="13" spans="1:5" ht="15.75" customHeight="1" x14ac:dyDescent="0.25">
      <c r="A13" s="82" t="s">
        <v>22</v>
      </c>
      <c r="B13" s="82"/>
      <c r="C13" s="82"/>
      <c r="D13" s="82"/>
      <c r="E13" s="82"/>
    </row>
    <row r="14" spans="1:5" ht="16.5" customHeight="1" x14ac:dyDescent="0.25">
      <c r="A14" s="88" t="s">
        <v>2</v>
      </c>
      <c r="B14" s="89"/>
      <c r="C14" s="89"/>
      <c r="D14" s="89"/>
      <c r="E14" s="89"/>
    </row>
    <row r="15" spans="1:5" ht="18.75" customHeight="1" x14ac:dyDescent="0.25">
      <c r="A15" s="82" t="s">
        <v>23</v>
      </c>
      <c r="B15" s="82"/>
      <c r="C15" s="82"/>
      <c r="D15" s="82"/>
      <c r="E15" s="82"/>
    </row>
    <row r="16" spans="1:5" ht="15.75" customHeight="1" x14ac:dyDescent="0.25">
      <c r="A16" s="88" t="s">
        <v>16</v>
      </c>
      <c r="B16" s="89"/>
      <c r="C16" s="89"/>
      <c r="D16" s="89"/>
      <c r="E16" s="89"/>
    </row>
    <row r="17" spans="1:10" ht="33.75" customHeight="1" x14ac:dyDescent="0.25">
      <c r="A17" s="82" t="s">
        <v>17</v>
      </c>
      <c r="B17" s="82"/>
      <c r="C17" s="82"/>
      <c r="D17" s="82"/>
      <c r="E17" s="82"/>
    </row>
    <row r="18" spans="1:10" ht="52.2" customHeight="1" x14ac:dyDescent="0.25">
      <c r="A18" s="82" t="s">
        <v>28</v>
      </c>
      <c r="B18" s="82"/>
      <c r="C18" s="82"/>
      <c r="D18" s="82"/>
      <c r="E18" s="82"/>
    </row>
    <row r="19" spans="1:10" ht="36" customHeight="1" x14ac:dyDescent="0.25">
      <c r="A19" s="90" t="s">
        <v>29</v>
      </c>
      <c r="B19" s="90"/>
      <c r="C19" s="90"/>
      <c r="D19" s="90"/>
      <c r="E19" s="90"/>
    </row>
    <row r="20" spans="1:10" x14ac:dyDescent="0.25">
      <c r="A20" s="90"/>
      <c r="B20" s="90"/>
      <c r="C20" s="90"/>
      <c r="D20" s="90"/>
      <c r="E20" s="90"/>
      <c r="F20" s="2">
        <f>215.2+2433.3</f>
        <v>2648.5</v>
      </c>
      <c r="G20" s="2">
        <v>3</v>
      </c>
    </row>
    <row r="21" spans="1:10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9.6" x14ac:dyDescent="0.3">
      <c r="A22" s="25" t="s">
        <v>50</v>
      </c>
      <c r="B22" s="9" t="s">
        <v>46</v>
      </c>
      <c r="C22" s="3" t="s">
        <v>4</v>
      </c>
      <c r="D22" s="3">
        <f>12.21</f>
        <v>12.21</v>
      </c>
      <c r="E22" s="8">
        <f>D22*F20*G20</f>
        <v>97014.555000000008</v>
      </c>
      <c r="G22" s="19"/>
      <c r="H22" s="19"/>
      <c r="J22" s="19"/>
    </row>
    <row r="23" spans="1:10" ht="69" x14ac:dyDescent="0.25">
      <c r="A23" s="7" t="s">
        <v>63</v>
      </c>
      <c r="B23" s="9" t="s">
        <v>64</v>
      </c>
      <c r="C23" s="3" t="s">
        <v>4</v>
      </c>
      <c r="D23" s="3"/>
      <c r="E23" s="8">
        <f>1647.12*3</f>
        <v>4941.3599999999997</v>
      </c>
      <c r="G23" s="19"/>
      <c r="H23" s="19"/>
      <c r="J23" s="19"/>
    </row>
    <row r="24" spans="1:10" x14ac:dyDescent="0.25">
      <c r="A24" s="7" t="s">
        <v>44</v>
      </c>
      <c r="B24" s="9" t="s">
        <v>24</v>
      </c>
      <c r="C24" s="3" t="s">
        <v>4</v>
      </c>
      <c r="D24" s="3">
        <v>4.5999999999999996</v>
      </c>
      <c r="E24" s="8">
        <f>D24*F20*G20</f>
        <v>36549.299999999996</v>
      </c>
      <c r="G24" s="19"/>
      <c r="H24" s="19"/>
      <c r="J24" s="19"/>
    </row>
    <row r="25" spans="1:10" x14ac:dyDescent="0.25">
      <c r="A25" s="7" t="s">
        <v>41</v>
      </c>
      <c r="B25" s="9" t="s">
        <v>64</v>
      </c>
      <c r="C25" s="3" t="s">
        <v>32</v>
      </c>
      <c r="D25" s="3"/>
      <c r="E25" s="8">
        <v>0</v>
      </c>
      <c r="G25" s="19"/>
      <c r="H25" s="19"/>
      <c r="J25" s="19"/>
    </row>
    <row r="26" spans="1:10" x14ac:dyDescent="0.25">
      <c r="A26" s="7" t="s">
        <v>42</v>
      </c>
      <c r="B26" s="9" t="s">
        <v>64</v>
      </c>
      <c r="C26" s="3" t="s">
        <v>32</v>
      </c>
      <c r="D26" s="3"/>
      <c r="E26" s="28">
        <f>723.8-96.25</f>
        <v>627.54999999999995</v>
      </c>
      <c r="F26" s="46"/>
      <c r="G26" s="19"/>
      <c r="H26" s="19"/>
      <c r="J26" s="19"/>
    </row>
    <row r="27" spans="1:10" x14ac:dyDescent="0.25">
      <c r="A27" s="7" t="s">
        <v>47</v>
      </c>
      <c r="B27" s="9" t="s">
        <v>64</v>
      </c>
      <c r="C27" s="3" t="s">
        <v>32</v>
      </c>
      <c r="D27" s="3"/>
      <c r="E27" s="42">
        <v>1332.21</v>
      </c>
      <c r="G27" s="19"/>
      <c r="H27" s="19"/>
      <c r="J27" s="19"/>
    </row>
    <row r="28" spans="1:10" x14ac:dyDescent="0.25">
      <c r="A28" s="7" t="s">
        <v>36</v>
      </c>
      <c r="B28" s="9" t="s">
        <v>64</v>
      </c>
      <c r="C28" s="3" t="s">
        <v>32</v>
      </c>
      <c r="D28" s="3"/>
      <c r="E28" s="8">
        <v>1613.63</v>
      </c>
      <c r="G28" s="19"/>
      <c r="H28" s="19"/>
      <c r="J28" s="19"/>
    </row>
    <row r="29" spans="1:10" x14ac:dyDescent="0.25">
      <c r="A29" s="22" t="s">
        <v>65</v>
      </c>
      <c r="B29" s="23" t="s">
        <v>68</v>
      </c>
      <c r="C29" s="3" t="s">
        <v>49</v>
      </c>
      <c r="D29" s="23">
        <v>0.5</v>
      </c>
      <c r="E29" s="8">
        <f>D29*197.1</f>
        <v>98.55</v>
      </c>
      <c r="G29" s="19"/>
      <c r="H29" s="19"/>
      <c r="J29" s="19"/>
    </row>
    <row r="30" spans="1:10" ht="27.6" x14ac:dyDescent="0.25">
      <c r="A30" s="22" t="s">
        <v>66</v>
      </c>
      <c r="B30" s="23" t="s">
        <v>68</v>
      </c>
      <c r="C30" s="3" t="s">
        <v>49</v>
      </c>
      <c r="D30" s="23">
        <v>6</v>
      </c>
      <c r="E30" s="8">
        <f t="shared" ref="E30:E31" si="0">D30*197.1</f>
        <v>1182.5999999999999</v>
      </c>
      <c r="G30" s="19"/>
      <c r="H30" s="19"/>
      <c r="J30" s="19"/>
    </row>
    <row r="31" spans="1:10" ht="25.2" customHeight="1" x14ac:dyDescent="0.25">
      <c r="A31" s="44" t="s">
        <v>67</v>
      </c>
      <c r="B31" s="23" t="s">
        <v>69</v>
      </c>
      <c r="C31" s="3" t="s">
        <v>49</v>
      </c>
      <c r="D31" s="23">
        <v>3</v>
      </c>
      <c r="E31" s="8">
        <f t="shared" si="0"/>
        <v>591.29999999999995</v>
      </c>
      <c r="G31" s="19"/>
      <c r="H31" s="19"/>
      <c r="J31" s="19"/>
    </row>
    <row r="32" spans="1:10" ht="25.2" customHeight="1" x14ac:dyDescent="0.25">
      <c r="A32" s="45" t="s">
        <v>70</v>
      </c>
      <c r="B32" s="43" t="s">
        <v>69</v>
      </c>
      <c r="C32" s="3" t="s">
        <v>32</v>
      </c>
      <c r="D32" s="43"/>
      <c r="E32" s="8">
        <v>1243.22</v>
      </c>
      <c r="G32" s="19"/>
      <c r="H32" s="19"/>
      <c r="J32" s="19"/>
    </row>
    <row r="33" spans="1:8" s="14" customFormat="1" x14ac:dyDescent="0.25">
      <c r="A33" s="10" t="s">
        <v>30</v>
      </c>
      <c r="B33" s="11"/>
      <c r="C33" s="12"/>
      <c r="D33" s="34"/>
      <c r="E33" s="13">
        <f>SUM(E22:E32)</f>
        <v>145194.27499999997</v>
      </c>
    </row>
    <row r="35" spans="1:8" ht="33" customHeight="1" x14ac:dyDescent="0.25">
      <c r="A35" s="91" t="s">
        <v>71</v>
      </c>
      <c r="B35" s="91"/>
      <c r="C35" s="91"/>
      <c r="D35" s="91"/>
      <c r="E35" s="91"/>
    </row>
    <row r="36" spans="1:8" ht="30.6" customHeight="1" x14ac:dyDescent="0.25">
      <c r="A36" s="82" t="s">
        <v>21</v>
      </c>
      <c r="B36" s="82"/>
      <c r="C36" s="82"/>
      <c r="D36" s="82"/>
      <c r="E36" s="82"/>
    </row>
    <row r="37" spans="1:8" x14ac:dyDescent="0.25">
      <c r="A37" s="82" t="s">
        <v>20</v>
      </c>
      <c r="B37" s="82"/>
      <c r="C37" s="82"/>
      <c r="D37" s="82"/>
      <c r="E37" s="82"/>
      <c r="F37" s="14"/>
      <c r="G37" s="14"/>
      <c r="H37" s="15"/>
    </row>
    <row r="38" spans="1:8" x14ac:dyDescent="0.25">
      <c r="A38" s="82" t="s">
        <v>35</v>
      </c>
      <c r="B38" s="82"/>
      <c r="C38" s="82"/>
      <c r="D38" s="82"/>
      <c r="E38" s="82"/>
    </row>
    <row r="39" spans="1:8" x14ac:dyDescent="0.25">
      <c r="A39" s="82" t="s">
        <v>18</v>
      </c>
      <c r="B39" s="82"/>
      <c r="C39" s="82"/>
      <c r="D39" s="82"/>
      <c r="E39" s="82"/>
    </row>
    <row r="40" spans="1:8" x14ac:dyDescent="0.25">
      <c r="A40" s="87" t="s">
        <v>5</v>
      </c>
      <c r="B40" s="87"/>
      <c r="C40" s="87"/>
      <c r="D40" s="87"/>
      <c r="E40" s="87"/>
    </row>
    <row r="41" spans="1:8" x14ac:dyDescent="0.25">
      <c r="A41" s="82" t="s">
        <v>18</v>
      </c>
      <c r="B41" s="82"/>
      <c r="C41" s="82"/>
      <c r="D41" s="82"/>
      <c r="E41" s="82"/>
    </row>
    <row r="42" spans="1:8" x14ac:dyDescent="0.25">
      <c r="A42" s="83" t="s">
        <v>33</v>
      </c>
      <c r="B42" s="83"/>
      <c r="C42" s="83"/>
      <c r="D42" s="83"/>
      <c r="E42" s="5"/>
    </row>
    <row r="43" spans="1:8" x14ac:dyDescent="0.25">
      <c r="B43" s="84" t="s">
        <v>19</v>
      </c>
      <c r="C43" s="84"/>
      <c r="D43" s="84"/>
      <c r="E43" s="6" t="s">
        <v>6</v>
      </c>
    </row>
    <row r="44" spans="1:8" x14ac:dyDescent="0.25">
      <c r="A44" s="36"/>
      <c r="B44" s="36"/>
      <c r="C44" s="36"/>
      <c r="D44" s="36"/>
      <c r="E44" s="36"/>
    </row>
    <row r="45" spans="1:8" x14ac:dyDescent="0.25">
      <c r="A45" s="85" t="s">
        <v>34</v>
      </c>
      <c r="B45" s="85"/>
      <c r="C45" s="85"/>
      <c r="D45" s="85"/>
      <c r="E45" s="5"/>
    </row>
    <row r="46" spans="1:8" x14ac:dyDescent="0.25">
      <c r="B46" s="86" t="s">
        <v>19</v>
      </c>
      <c r="C46" s="86"/>
      <c r="D46" s="86"/>
      <c r="E46" s="6" t="s">
        <v>6</v>
      </c>
    </row>
    <row r="47" spans="1:8" x14ac:dyDescent="0.25">
      <c r="A47" s="2" t="s">
        <v>39</v>
      </c>
    </row>
    <row r="48" spans="1:8" x14ac:dyDescent="0.25">
      <c r="A48" s="14" t="s">
        <v>37</v>
      </c>
    </row>
    <row r="49" spans="1:2" x14ac:dyDescent="0.25">
      <c r="A49" s="2" t="s">
        <v>45</v>
      </c>
      <c r="B49" s="17">
        <f>'1кв'!B52</f>
        <v>40667.60500000001</v>
      </c>
    </row>
    <row r="50" spans="1:2" ht="31.2" x14ac:dyDescent="0.3">
      <c r="A50" s="20" t="s">
        <v>72</v>
      </c>
      <c r="B50" s="18"/>
    </row>
    <row r="51" spans="1:2" x14ac:dyDescent="0.25">
      <c r="A51" s="2" t="s">
        <v>40</v>
      </c>
      <c r="B51" s="18">
        <v>148295.22</v>
      </c>
    </row>
    <row r="52" spans="1:2" ht="27.6" x14ac:dyDescent="0.25">
      <c r="A52" s="32" t="s">
        <v>59</v>
      </c>
      <c r="B52" s="18">
        <f>3*300</f>
        <v>900</v>
      </c>
    </row>
    <row r="53" spans="1:2" ht="27.6" x14ac:dyDescent="0.25">
      <c r="A53" s="38" t="s">
        <v>43</v>
      </c>
      <c r="B53" s="18">
        <f>E33</f>
        <v>145194.27499999997</v>
      </c>
    </row>
    <row r="54" spans="1:2" x14ac:dyDescent="0.25">
      <c r="A54" s="16" t="s">
        <v>38</v>
      </c>
      <c r="B54" s="21">
        <f>B49+B51+B52-B53</f>
        <v>44668.550000000047</v>
      </c>
    </row>
    <row r="61" spans="1:2" x14ac:dyDescent="0.25">
      <c r="B61" s="24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41:E41"/>
    <mergeCell ref="A42:D42"/>
    <mergeCell ref="B43:D43"/>
    <mergeCell ref="A45:D45"/>
    <mergeCell ref="B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topLeftCell="A25" zoomScaleNormal="100" zoomScaleSheetLayoutView="100" workbookViewId="0">
      <selection activeCell="D40" sqref="D40"/>
    </sheetView>
  </sheetViews>
  <sheetFormatPr defaultColWidth="9.109375" defaultRowHeight="13.8" x14ac:dyDescent="0.25"/>
  <cols>
    <col min="1" max="1" width="33.44140625" style="2" customWidth="1"/>
    <col min="2" max="2" width="20.5546875" style="2" customWidth="1"/>
    <col min="3" max="3" width="15" style="2" customWidth="1"/>
    <col min="4" max="4" width="13.5546875" style="2" customWidth="1"/>
    <col min="5" max="5" width="14.109375" style="2" customWidth="1"/>
    <col min="6" max="6" width="9.109375" style="2"/>
    <col min="7" max="7" width="12.109375" style="2" bestFit="1" customWidth="1"/>
    <col min="8" max="8" width="15.5546875" style="2" customWidth="1"/>
    <col min="9" max="9" width="9.109375" style="2"/>
    <col min="10" max="10" width="12.109375" style="2" bestFit="1" customWidth="1"/>
    <col min="11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32.2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73</v>
      </c>
      <c r="B3" s="95"/>
      <c r="C3" s="95"/>
      <c r="D3" s="95"/>
      <c r="E3" s="95"/>
    </row>
    <row r="4" spans="1:5" s="1" customFormat="1" ht="15.6" x14ac:dyDescent="0.3">
      <c r="A4" s="26" t="s">
        <v>13</v>
      </c>
      <c r="B4" s="4"/>
      <c r="C4" s="4"/>
      <c r="D4" s="4"/>
      <c r="E4" s="27" t="s">
        <v>74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x14ac:dyDescent="0.25">
      <c r="A9" s="82" t="s">
        <v>26</v>
      </c>
      <c r="B9" s="82"/>
      <c r="C9" s="82"/>
      <c r="D9" s="82"/>
      <c r="E9" s="82"/>
    </row>
    <row r="10" spans="1:5" ht="26.2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82" t="s">
        <v>27</v>
      </c>
      <c r="B11" s="82"/>
      <c r="C11" s="82"/>
      <c r="D11" s="82"/>
      <c r="E11" s="82"/>
    </row>
    <row r="12" spans="1:5" ht="18.75" customHeight="1" x14ac:dyDescent="0.25">
      <c r="A12" s="88" t="s">
        <v>15</v>
      </c>
      <c r="B12" s="89"/>
      <c r="C12" s="89"/>
      <c r="D12" s="89"/>
      <c r="E12" s="89"/>
    </row>
    <row r="13" spans="1:5" ht="15.75" customHeight="1" x14ac:dyDescent="0.25">
      <c r="A13" s="82" t="s">
        <v>22</v>
      </c>
      <c r="B13" s="82"/>
      <c r="C13" s="82"/>
      <c r="D13" s="82"/>
      <c r="E13" s="82"/>
    </row>
    <row r="14" spans="1:5" ht="16.5" customHeight="1" x14ac:dyDescent="0.25">
      <c r="A14" s="88" t="s">
        <v>2</v>
      </c>
      <c r="B14" s="89"/>
      <c r="C14" s="89"/>
      <c r="D14" s="89"/>
      <c r="E14" s="89"/>
    </row>
    <row r="15" spans="1:5" ht="18.75" customHeight="1" x14ac:dyDescent="0.25">
      <c r="A15" s="82" t="s">
        <v>23</v>
      </c>
      <c r="B15" s="82"/>
      <c r="C15" s="82"/>
      <c r="D15" s="82"/>
      <c r="E15" s="82"/>
    </row>
    <row r="16" spans="1:5" ht="15.75" customHeight="1" x14ac:dyDescent="0.25">
      <c r="A16" s="88" t="s">
        <v>16</v>
      </c>
      <c r="B16" s="89"/>
      <c r="C16" s="89"/>
      <c r="D16" s="89"/>
      <c r="E16" s="89"/>
    </row>
    <row r="17" spans="1:10" ht="33.75" customHeight="1" x14ac:dyDescent="0.25">
      <c r="A17" s="82" t="s">
        <v>17</v>
      </c>
      <c r="B17" s="82"/>
      <c r="C17" s="82"/>
      <c r="D17" s="82"/>
      <c r="E17" s="82"/>
    </row>
    <row r="18" spans="1:10" ht="52.2" customHeight="1" x14ac:dyDescent="0.25">
      <c r="A18" s="82" t="s">
        <v>28</v>
      </c>
      <c r="B18" s="82"/>
      <c r="C18" s="82"/>
      <c r="D18" s="82"/>
      <c r="E18" s="82"/>
    </row>
    <row r="19" spans="1:10" ht="36" customHeight="1" x14ac:dyDescent="0.25">
      <c r="A19" s="90" t="s">
        <v>29</v>
      </c>
      <c r="B19" s="90"/>
      <c r="C19" s="90"/>
      <c r="D19" s="90"/>
      <c r="E19" s="90"/>
    </row>
    <row r="20" spans="1:10" x14ac:dyDescent="0.25">
      <c r="A20" s="90"/>
      <c r="B20" s="90"/>
      <c r="C20" s="90"/>
      <c r="D20" s="90"/>
      <c r="E20" s="90"/>
      <c r="F20" s="2">
        <f>215.2+2433.3</f>
        <v>2648.5</v>
      </c>
      <c r="G20" s="2">
        <v>3</v>
      </c>
    </row>
    <row r="21" spans="1:10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9.6" x14ac:dyDescent="0.3">
      <c r="A22" s="25" t="s">
        <v>50</v>
      </c>
      <c r="B22" s="9" t="s">
        <v>46</v>
      </c>
      <c r="C22" s="3" t="s">
        <v>4</v>
      </c>
      <c r="D22" s="3">
        <v>12.88</v>
      </c>
      <c r="E22" s="8">
        <f>D22*F20*G20</f>
        <v>102338.04000000001</v>
      </c>
      <c r="G22" s="19"/>
      <c r="H22" s="19"/>
      <c r="J22" s="19"/>
    </row>
    <row r="23" spans="1:10" ht="69" x14ac:dyDescent="0.25">
      <c r="A23" s="7" t="s">
        <v>63</v>
      </c>
      <c r="B23" s="9" t="s">
        <v>75</v>
      </c>
      <c r="C23" s="3" t="s">
        <v>4</v>
      </c>
      <c r="D23" s="3"/>
      <c r="E23" s="8">
        <f>1647.12*3</f>
        <v>4941.3599999999997</v>
      </c>
      <c r="G23" s="19"/>
      <c r="H23" s="19"/>
      <c r="J23" s="19"/>
    </row>
    <row r="24" spans="1:10" x14ac:dyDescent="0.25">
      <c r="A24" s="7" t="s">
        <v>44</v>
      </c>
      <c r="B24" s="9" t="s">
        <v>24</v>
      </c>
      <c r="C24" s="3" t="s">
        <v>4</v>
      </c>
      <c r="D24" s="3">
        <v>4.78</v>
      </c>
      <c r="E24" s="8">
        <f>D24*F20*G20</f>
        <v>37979.49</v>
      </c>
      <c r="G24" s="19"/>
      <c r="H24" s="19"/>
      <c r="J24" s="19"/>
    </row>
    <row r="25" spans="1:10" ht="26.4" x14ac:dyDescent="0.25">
      <c r="A25" s="7" t="s">
        <v>76</v>
      </c>
      <c r="B25" s="9" t="s">
        <v>77</v>
      </c>
      <c r="C25" s="3" t="s">
        <v>32</v>
      </c>
      <c r="D25" s="3"/>
      <c r="E25" s="8">
        <v>589.4</v>
      </c>
      <c r="G25" s="19"/>
      <c r="H25" s="19"/>
      <c r="J25" s="19"/>
    </row>
    <row r="26" spans="1:10" x14ac:dyDescent="0.25">
      <c r="A26" s="7" t="s">
        <v>41</v>
      </c>
      <c r="B26" s="9" t="s">
        <v>75</v>
      </c>
      <c r="C26" s="3" t="s">
        <v>32</v>
      </c>
      <c r="D26" s="3"/>
      <c r="E26" s="8">
        <v>0</v>
      </c>
      <c r="G26" s="19"/>
      <c r="H26" s="19"/>
      <c r="J26" s="19"/>
    </row>
    <row r="27" spans="1:10" x14ac:dyDescent="0.25">
      <c r="A27" s="7" t="s">
        <v>42</v>
      </c>
      <c r="B27" s="9" t="s">
        <v>75</v>
      </c>
      <c r="C27" s="3" t="s">
        <v>32</v>
      </c>
      <c r="D27" s="3"/>
      <c r="E27" s="28">
        <v>1583.68</v>
      </c>
      <c r="F27" s="46"/>
      <c r="G27" s="19"/>
      <c r="H27" s="19"/>
      <c r="J27" s="19"/>
    </row>
    <row r="28" spans="1:10" x14ac:dyDescent="0.25">
      <c r="A28" s="7" t="s">
        <v>47</v>
      </c>
      <c r="B28" s="9" t="s">
        <v>75</v>
      </c>
      <c r="C28" s="3" t="s">
        <v>32</v>
      </c>
      <c r="D28" s="3"/>
      <c r="E28" s="50">
        <v>1407.27</v>
      </c>
      <c r="G28" s="19"/>
      <c r="H28" s="19"/>
      <c r="J28" s="19"/>
    </row>
    <row r="29" spans="1:10" x14ac:dyDescent="0.25">
      <c r="A29" s="7" t="s">
        <v>36</v>
      </c>
      <c r="B29" s="9" t="s">
        <v>75</v>
      </c>
      <c r="C29" s="3" t="s">
        <v>32</v>
      </c>
      <c r="D29" s="3"/>
      <c r="E29" s="8">
        <v>1973.09</v>
      </c>
      <c r="G29" s="19"/>
      <c r="H29" s="19"/>
      <c r="J29" s="19"/>
    </row>
    <row r="30" spans="1:10" ht="27.6" x14ac:dyDescent="0.25">
      <c r="A30" s="51" t="s">
        <v>78</v>
      </c>
      <c r="B30" s="23" t="s">
        <v>87</v>
      </c>
      <c r="C30" s="3" t="s">
        <v>49</v>
      </c>
      <c r="D30" s="53">
        <v>0.3</v>
      </c>
      <c r="E30" s="8">
        <f>D30*206.95</f>
        <v>62.084999999999994</v>
      </c>
      <c r="G30" s="19"/>
      <c r="H30" s="19"/>
      <c r="J30" s="19"/>
    </row>
    <row r="31" spans="1:10" x14ac:dyDescent="0.25">
      <c r="A31" s="22" t="s">
        <v>79</v>
      </c>
      <c r="B31" s="23" t="s">
        <v>87</v>
      </c>
      <c r="C31" s="3" t="s">
        <v>49</v>
      </c>
      <c r="D31" s="23">
        <v>2</v>
      </c>
      <c r="E31" s="8">
        <f t="shared" ref="E31:E38" si="0">D31*206.95</f>
        <v>413.9</v>
      </c>
      <c r="G31" s="19"/>
      <c r="H31" s="19"/>
      <c r="J31" s="19"/>
    </row>
    <row r="32" spans="1:10" x14ac:dyDescent="0.25">
      <c r="A32" s="52" t="s">
        <v>80</v>
      </c>
      <c r="B32" s="23" t="s">
        <v>87</v>
      </c>
      <c r="C32" s="3" t="s">
        <v>49</v>
      </c>
      <c r="D32" s="54">
        <v>1.5</v>
      </c>
      <c r="E32" s="8">
        <f t="shared" si="0"/>
        <v>310.42499999999995</v>
      </c>
      <c r="G32" s="19"/>
      <c r="H32" s="19"/>
      <c r="J32" s="19"/>
    </row>
    <row r="33" spans="1:10" x14ac:dyDescent="0.25">
      <c r="A33" s="52" t="s">
        <v>81</v>
      </c>
      <c r="B33" s="23" t="s">
        <v>88</v>
      </c>
      <c r="C33" s="3" t="s">
        <v>49</v>
      </c>
      <c r="D33" s="54">
        <v>3.5</v>
      </c>
      <c r="E33" s="8">
        <f t="shared" si="0"/>
        <v>724.32499999999993</v>
      </c>
      <c r="G33" s="19"/>
      <c r="H33" s="19"/>
      <c r="J33" s="19"/>
    </row>
    <row r="34" spans="1:10" x14ac:dyDescent="0.25">
      <c r="A34" s="52" t="s">
        <v>82</v>
      </c>
      <c r="B34" s="23" t="s">
        <v>88</v>
      </c>
      <c r="C34" s="3" t="s">
        <v>49</v>
      </c>
      <c r="D34" s="54">
        <v>1</v>
      </c>
      <c r="E34" s="8">
        <f t="shared" si="0"/>
        <v>206.95</v>
      </c>
      <c r="G34" s="19"/>
      <c r="H34" s="19"/>
      <c r="J34" s="19"/>
    </row>
    <row r="35" spans="1:10" x14ac:dyDescent="0.25">
      <c r="A35" s="52" t="s">
        <v>86</v>
      </c>
      <c r="B35" s="23" t="s">
        <v>89</v>
      </c>
      <c r="C35" s="3" t="s">
        <v>49</v>
      </c>
      <c r="D35" s="54">
        <v>21</v>
      </c>
      <c r="E35" s="8">
        <f t="shared" si="0"/>
        <v>4345.95</v>
      </c>
      <c r="G35" s="19"/>
      <c r="H35" s="19"/>
      <c r="J35" s="19"/>
    </row>
    <row r="36" spans="1:10" x14ac:dyDescent="0.25">
      <c r="A36" s="52" t="s">
        <v>83</v>
      </c>
      <c r="B36" s="23" t="s">
        <v>89</v>
      </c>
      <c r="C36" s="3" t="s">
        <v>49</v>
      </c>
      <c r="D36" s="54">
        <v>1</v>
      </c>
      <c r="E36" s="8">
        <f t="shared" si="0"/>
        <v>206.95</v>
      </c>
      <c r="G36" s="19"/>
      <c r="H36" s="19"/>
      <c r="J36" s="19"/>
    </row>
    <row r="37" spans="1:10" ht="20.399999999999999" customHeight="1" x14ac:dyDescent="0.25">
      <c r="A37" s="52" t="s">
        <v>84</v>
      </c>
      <c r="B37" s="23" t="s">
        <v>89</v>
      </c>
      <c r="C37" s="3" t="s">
        <v>32</v>
      </c>
      <c r="D37" s="55"/>
      <c r="E37" s="8">
        <v>3676.1</v>
      </c>
      <c r="G37" s="19"/>
      <c r="H37" s="19"/>
      <c r="J37" s="19"/>
    </row>
    <row r="38" spans="1:10" ht="18.600000000000001" customHeight="1" x14ac:dyDescent="0.25">
      <c r="A38" s="44" t="s">
        <v>85</v>
      </c>
      <c r="B38" s="23" t="s">
        <v>89</v>
      </c>
      <c r="C38" s="3" t="s">
        <v>49</v>
      </c>
      <c r="D38" s="56">
        <v>2</v>
      </c>
      <c r="E38" s="8">
        <f t="shared" si="0"/>
        <v>413.9</v>
      </c>
      <c r="G38" s="19"/>
      <c r="H38" s="19"/>
      <c r="J38" s="19"/>
    </row>
    <row r="39" spans="1:10" ht="27" customHeight="1" x14ac:dyDescent="0.25">
      <c r="A39" s="45" t="s">
        <v>91</v>
      </c>
      <c r="B39" s="23" t="s">
        <v>89</v>
      </c>
      <c r="C39" s="3" t="s">
        <v>32</v>
      </c>
      <c r="D39" s="43"/>
      <c r="E39" s="8">
        <v>19610</v>
      </c>
      <c r="G39" s="19"/>
      <c r="H39" s="19"/>
      <c r="J39" s="19"/>
    </row>
    <row r="40" spans="1:10" s="14" customFormat="1" x14ac:dyDescent="0.25">
      <c r="A40" s="10" t="s">
        <v>30</v>
      </c>
      <c r="B40" s="11"/>
      <c r="C40" s="12"/>
      <c r="D40" s="34"/>
      <c r="E40" s="13">
        <f>SUM(E22:E39)</f>
        <v>180782.91500000001</v>
      </c>
    </row>
    <row r="42" spans="1:10" ht="33" customHeight="1" x14ac:dyDescent="0.25">
      <c r="A42" s="91" t="s">
        <v>92</v>
      </c>
      <c r="B42" s="91"/>
      <c r="C42" s="91"/>
      <c r="D42" s="91"/>
      <c r="E42" s="91"/>
    </row>
    <row r="43" spans="1:10" ht="30.6" customHeight="1" x14ac:dyDescent="0.25">
      <c r="A43" s="82" t="s">
        <v>21</v>
      </c>
      <c r="B43" s="82"/>
      <c r="C43" s="82"/>
      <c r="D43" s="82"/>
      <c r="E43" s="82"/>
    </row>
    <row r="44" spans="1:10" x14ac:dyDescent="0.25">
      <c r="A44" s="82" t="s">
        <v>20</v>
      </c>
      <c r="B44" s="82"/>
      <c r="C44" s="82"/>
      <c r="D44" s="82"/>
      <c r="E44" s="82"/>
      <c r="F44" s="14"/>
      <c r="G44" s="14"/>
      <c r="H44" s="15"/>
    </row>
    <row r="45" spans="1:10" x14ac:dyDescent="0.25">
      <c r="A45" s="82" t="s">
        <v>35</v>
      </c>
      <c r="B45" s="82"/>
      <c r="C45" s="82"/>
      <c r="D45" s="82"/>
      <c r="E45" s="82"/>
    </row>
    <row r="46" spans="1:10" x14ac:dyDescent="0.25">
      <c r="A46" s="82" t="s">
        <v>18</v>
      </c>
      <c r="B46" s="82"/>
      <c r="C46" s="82"/>
      <c r="D46" s="82"/>
      <c r="E46" s="82"/>
    </row>
    <row r="47" spans="1:10" x14ac:dyDescent="0.25">
      <c r="A47" s="87" t="s">
        <v>5</v>
      </c>
      <c r="B47" s="87"/>
      <c r="C47" s="87"/>
      <c r="D47" s="87"/>
      <c r="E47" s="87"/>
    </row>
    <row r="48" spans="1:10" x14ac:dyDescent="0.25">
      <c r="A48" s="82" t="s">
        <v>18</v>
      </c>
      <c r="B48" s="82"/>
      <c r="C48" s="82"/>
      <c r="D48" s="82"/>
      <c r="E48" s="82"/>
    </row>
    <row r="49" spans="1:5" x14ac:dyDescent="0.25">
      <c r="A49" s="83" t="s">
        <v>33</v>
      </c>
      <c r="B49" s="83"/>
      <c r="C49" s="83"/>
      <c r="D49" s="83"/>
      <c r="E49" s="5"/>
    </row>
    <row r="50" spans="1:5" x14ac:dyDescent="0.25">
      <c r="B50" s="84" t="s">
        <v>19</v>
      </c>
      <c r="C50" s="84"/>
      <c r="D50" s="84"/>
      <c r="E50" s="6" t="s">
        <v>6</v>
      </c>
    </row>
    <row r="51" spans="1:5" x14ac:dyDescent="0.25">
      <c r="A51" s="39"/>
      <c r="B51" s="39"/>
      <c r="C51" s="39"/>
      <c r="D51" s="39"/>
      <c r="E51" s="39"/>
    </row>
    <row r="52" spans="1:5" x14ac:dyDescent="0.25">
      <c r="A52" s="85" t="s">
        <v>34</v>
      </c>
      <c r="B52" s="85"/>
      <c r="C52" s="85"/>
      <c r="D52" s="85"/>
      <c r="E52" s="5"/>
    </row>
    <row r="53" spans="1:5" x14ac:dyDescent="0.25">
      <c r="B53" s="86" t="s">
        <v>19</v>
      </c>
      <c r="C53" s="86"/>
      <c r="D53" s="86"/>
      <c r="E53" s="6" t="s">
        <v>6</v>
      </c>
    </row>
    <row r="54" spans="1:5" x14ac:dyDescent="0.25">
      <c r="A54" s="2" t="s">
        <v>39</v>
      </c>
    </row>
    <row r="55" spans="1:5" x14ac:dyDescent="0.25">
      <c r="A55" s="14" t="s">
        <v>37</v>
      </c>
    </row>
    <row r="56" spans="1:5" x14ac:dyDescent="0.25">
      <c r="A56" s="2" t="s">
        <v>45</v>
      </c>
      <c r="B56" s="17">
        <f>'2кв'!B54</f>
        <v>44668.550000000047</v>
      </c>
    </row>
    <row r="57" spans="1:5" ht="31.2" x14ac:dyDescent="0.3">
      <c r="A57" s="20" t="s">
        <v>90</v>
      </c>
      <c r="B57" s="18"/>
    </row>
    <row r="58" spans="1:5" x14ac:dyDescent="0.25">
      <c r="A58" s="2" t="s">
        <v>40</v>
      </c>
      <c r="B58" s="18">
        <v>148657.54999999999</v>
      </c>
    </row>
    <row r="59" spans="1:5" ht="27.6" x14ac:dyDescent="0.25">
      <c r="A59" s="32" t="s">
        <v>59</v>
      </c>
      <c r="B59" s="18">
        <f>3*300</f>
        <v>900</v>
      </c>
    </row>
    <row r="60" spans="1:5" ht="27.6" x14ac:dyDescent="0.25">
      <c r="A60" s="41" t="s">
        <v>43</v>
      </c>
      <c r="B60" s="18">
        <f>E40</f>
        <v>180782.91500000001</v>
      </c>
    </row>
    <row r="61" spans="1:5" x14ac:dyDescent="0.25">
      <c r="A61" s="16" t="s">
        <v>38</v>
      </c>
      <c r="B61" s="21">
        <f>B56+B58+B59-B60</f>
        <v>13443.185000000027</v>
      </c>
    </row>
    <row r="68" spans="2:2" x14ac:dyDescent="0.25">
      <c r="B68" s="24"/>
    </row>
  </sheetData>
  <mergeCells count="29">
    <mergeCell ref="A48:E48"/>
    <mergeCell ref="A49:D49"/>
    <mergeCell ref="B50:D50"/>
    <mergeCell ref="A52:D52"/>
    <mergeCell ref="B53:D53"/>
    <mergeCell ref="A47:E47"/>
    <mergeCell ref="A15:E15"/>
    <mergeCell ref="A16:E16"/>
    <mergeCell ref="A17:E17"/>
    <mergeCell ref="A18:E18"/>
    <mergeCell ref="A19:E19"/>
    <mergeCell ref="A20:E20"/>
    <mergeCell ref="A42:E42"/>
    <mergeCell ref="A43:E43"/>
    <mergeCell ref="A44:E44"/>
    <mergeCell ref="A45:E45"/>
    <mergeCell ref="A46:E4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3.44140625" style="2" customWidth="1"/>
    <col min="2" max="2" width="20.5546875" style="2" customWidth="1"/>
    <col min="3" max="3" width="15" style="2" customWidth="1"/>
    <col min="4" max="4" width="13.5546875" style="2" customWidth="1"/>
    <col min="5" max="5" width="14.109375" style="2" customWidth="1"/>
    <col min="6" max="6" width="9.109375" style="2"/>
    <col min="7" max="7" width="12.109375" style="2" bestFit="1" customWidth="1"/>
    <col min="8" max="8" width="15.5546875" style="2" customWidth="1"/>
    <col min="9" max="9" width="9.109375" style="2"/>
    <col min="10" max="10" width="12.109375" style="2" bestFit="1" customWidth="1"/>
    <col min="11" max="16384" width="9.109375" style="2"/>
  </cols>
  <sheetData>
    <row r="1" spans="1:5" ht="15.6" x14ac:dyDescent="0.25">
      <c r="A1" s="92" t="s">
        <v>11</v>
      </c>
      <c r="B1" s="92"/>
      <c r="C1" s="92"/>
      <c r="D1" s="92"/>
      <c r="E1" s="92"/>
    </row>
    <row r="2" spans="1:5" ht="32.25" customHeight="1" x14ac:dyDescent="0.3">
      <c r="A2" s="93" t="s">
        <v>12</v>
      </c>
      <c r="B2" s="94"/>
      <c r="C2" s="94"/>
      <c r="D2" s="94"/>
      <c r="E2" s="94"/>
    </row>
    <row r="3" spans="1:5" x14ac:dyDescent="0.25">
      <c r="A3" s="95" t="s">
        <v>124</v>
      </c>
      <c r="B3" s="95"/>
      <c r="C3" s="95"/>
      <c r="D3" s="95"/>
      <c r="E3" s="95"/>
    </row>
    <row r="4" spans="1:5" s="1" customFormat="1" ht="28.2" x14ac:dyDescent="0.3">
      <c r="A4" s="26" t="s">
        <v>13</v>
      </c>
      <c r="B4" s="4"/>
      <c r="C4" s="4"/>
      <c r="D4" s="4"/>
      <c r="E4" s="27" t="s">
        <v>125</v>
      </c>
    </row>
    <row r="5" spans="1:5" x14ac:dyDescent="0.25">
      <c r="A5" s="48"/>
      <c r="B5" s="4"/>
      <c r="C5" s="4"/>
      <c r="D5" s="4"/>
      <c r="E5" s="4"/>
    </row>
    <row r="6" spans="1:5" x14ac:dyDescent="0.25">
      <c r="A6" s="82" t="s">
        <v>0</v>
      </c>
      <c r="B6" s="82"/>
      <c r="C6" s="82"/>
      <c r="D6" s="82"/>
      <c r="E6" s="82"/>
    </row>
    <row r="7" spans="1:5" x14ac:dyDescent="0.25">
      <c r="A7" s="96" t="s">
        <v>25</v>
      </c>
      <c r="B7" s="96"/>
      <c r="C7" s="96"/>
      <c r="D7" s="96"/>
      <c r="E7" s="96"/>
    </row>
    <row r="8" spans="1:5" x14ac:dyDescent="0.25">
      <c r="A8" s="88" t="s">
        <v>1</v>
      </c>
      <c r="B8" s="88"/>
      <c r="C8" s="88"/>
      <c r="D8" s="88"/>
      <c r="E8" s="88"/>
    </row>
    <row r="9" spans="1:5" x14ac:dyDescent="0.25">
      <c r="A9" s="82" t="s">
        <v>26</v>
      </c>
      <c r="B9" s="82"/>
      <c r="C9" s="82"/>
      <c r="D9" s="82"/>
      <c r="E9" s="82"/>
    </row>
    <row r="10" spans="1:5" ht="26.25" customHeight="1" x14ac:dyDescent="0.25">
      <c r="A10" s="97" t="s">
        <v>14</v>
      </c>
      <c r="B10" s="98"/>
      <c r="C10" s="98"/>
      <c r="D10" s="98"/>
      <c r="E10" s="98"/>
    </row>
    <row r="11" spans="1:5" ht="30" customHeight="1" x14ac:dyDescent="0.25">
      <c r="A11" s="82" t="s">
        <v>27</v>
      </c>
      <c r="B11" s="82"/>
      <c r="C11" s="82"/>
      <c r="D11" s="82"/>
      <c r="E11" s="82"/>
    </row>
    <row r="12" spans="1:5" ht="18.75" customHeight="1" x14ac:dyDescent="0.25">
      <c r="A12" s="88" t="s">
        <v>15</v>
      </c>
      <c r="B12" s="89"/>
      <c r="C12" s="89"/>
      <c r="D12" s="89"/>
      <c r="E12" s="89"/>
    </row>
    <row r="13" spans="1:5" ht="15.75" customHeight="1" x14ac:dyDescent="0.25">
      <c r="A13" s="82" t="s">
        <v>22</v>
      </c>
      <c r="B13" s="82"/>
      <c r="C13" s="82"/>
      <c r="D13" s="82"/>
      <c r="E13" s="82"/>
    </row>
    <row r="14" spans="1:5" ht="16.5" customHeight="1" x14ac:dyDescent="0.25">
      <c r="A14" s="88" t="s">
        <v>2</v>
      </c>
      <c r="B14" s="89"/>
      <c r="C14" s="89"/>
      <c r="D14" s="89"/>
      <c r="E14" s="89"/>
    </row>
    <row r="15" spans="1:5" ht="18.75" customHeight="1" x14ac:dyDescent="0.25">
      <c r="A15" s="82" t="s">
        <v>23</v>
      </c>
      <c r="B15" s="82"/>
      <c r="C15" s="82"/>
      <c r="D15" s="82"/>
      <c r="E15" s="82"/>
    </row>
    <row r="16" spans="1:5" ht="15.75" customHeight="1" x14ac:dyDescent="0.25">
      <c r="A16" s="88" t="s">
        <v>16</v>
      </c>
      <c r="B16" s="89"/>
      <c r="C16" s="89"/>
      <c r="D16" s="89"/>
      <c r="E16" s="89"/>
    </row>
    <row r="17" spans="1:10" ht="33.75" customHeight="1" x14ac:dyDescent="0.25">
      <c r="A17" s="82" t="s">
        <v>17</v>
      </c>
      <c r="B17" s="82"/>
      <c r="C17" s="82"/>
      <c r="D17" s="82"/>
      <c r="E17" s="82"/>
    </row>
    <row r="18" spans="1:10" ht="52.2" customHeight="1" x14ac:dyDescent="0.25">
      <c r="A18" s="82" t="s">
        <v>28</v>
      </c>
      <c r="B18" s="82"/>
      <c r="C18" s="82"/>
      <c r="D18" s="82"/>
      <c r="E18" s="82"/>
    </row>
    <row r="19" spans="1:10" ht="36" customHeight="1" x14ac:dyDescent="0.25">
      <c r="A19" s="90" t="s">
        <v>29</v>
      </c>
      <c r="B19" s="90"/>
      <c r="C19" s="90"/>
      <c r="D19" s="90"/>
      <c r="E19" s="90"/>
    </row>
    <row r="20" spans="1:10" x14ac:dyDescent="0.25">
      <c r="A20" s="90"/>
      <c r="B20" s="90"/>
      <c r="C20" s="90"/>
      <c r="D20" s="90"/>
      <c r="E20" s="90"/>
      <c r="F20" s="2">
        <f>215.2+2433.3</f>
        <v>2648.5</v>
      </c>
      <c r="G20" s="2">
        <v>3</v>
      </c>
    </row>
    <row r="21" spans="1:10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9.6" x14ac:dyDescent="0.3">
      <c r="A22" s="25" t="s">
        <v>50</v>
      </c>
      <c r="B22" s="9" t="s">
        <v>46</v>
      </c>
      <c r="C22" s="3" t="s">
        <v>4</v>
      </c>
      <c r="D22" s="3">
        <v>12.88</v>
      </c>
      <c r="E22" s="8">
        <f>D22*F20*G20</f>
        <v>102338.04000000001</v>
      </c>
      <c r="G22" s="19"/>
      <c r="H22" s="19"/>
      <c r="J22" s="19"/>
    </row>
    <row r="23" spans="1:10" ht="69" x14ac:dyDescent="0.25">
      <c r="A23" s="7" t="s">
        <v>63</v>
      </c>
      <c r="B23" s="9" t="s">
        <v>75</v>
      </c>
      <c r="C23" s="3" t="s">
        <v>4</v>
      </c>
      <c r="D23" s="3"/>
      <c r="E23" s="8">
        <f>1647.12*3</f>
        <v>4941.3599999999997</v>
      </c>
      <c r="G23" s="19"/>
      <c r="H23" s="19"/>
      <c r="J23" s="19"/>
    </row>
    <row r="24" spans="1:10" x14ac:dyDescent="0.25">
      <c r="A24" s="7" t="s">
        <v>44</v>
      </c>
      <c r="B24" s="9" t="s">
        <v>24</v>
      </c>
      <c r="C24" s="3" t="s">
        <v>4</v>
      </c>
      <c r="D24" s="3">
        <v>4.78</v>
      </c>
      <c r="E24" s="8">
        <f>D24*F20*G20</f>
        <v>37979.49</v>
      </c>
      <c r="G24" s="19"/>
      <c r="H24" s="19"/>
      <c r="J24" s="19"/>
    </row>
    <row r="25" spans="1:10" ht="26.4" x14ac:dyDescent="0.25">
      <c r="A25" s="7" t="s">
        <v>76</v>
      </c>
      <c r="B25" s="9" t="s">
        <v>77</v>
      </c>
      <c r="C25" s="3" t="s">
        <v>32</v>
      </c>
      <c r="D25" s="3"/>
      <c r="E25" s="8"/>
      <c r="G25" s="19"/>
      <c r="H25" s="19"/>
      <c r="J25" s="19"/>
    </row>
    <row r="26" spans="1:10" x14ac:dyDescent="0.25">
      <c r="A26" s="7" t="s">
        <v>41</v>
      </c>
      <c r="B26" s="9" t="s">
        <v>101</v>
      </c>
      <c r="C26" s="3" t="s">
        <v>32</v>
      </c>
      <c r="D26" s="3"/>
      <c r="E26" s="28">
        <v>-5564.54</v>
      </c>
      <c r="G26" s="19"/>
      <c r="H26" s="19"/>
      <c r="J26" s="19"/>
    </row>
    <row r="27" spans="1:10" x14ac:dyDescent="0.25">
      <c r="A27" s="7" t="s">
        <v>42</v>
      </c>
      <c r="B27" s="9" t="s">
        <v>101</v>
      </c>
      <c r="C27" s="3" t="s">
        <v>32</v>
      </c>
      <c r="D27" s="3"/>
      <c r="E27" s="28">
        <v>-84.84</v>
      </c>
      <c r="F27" s="46"/>
      <c r="G27" s="19"/>
      <c r="H27" s="19"/>
      <c r="J27" s="19"/>
    </row>
    <row r="28" spans="1:10" x14ac:dyDescent="0.25">
      <c r="A28" s="7" t="s">
        <v>47</v>
      </c>
      <c r="B28" s="9" t="s">
        <v>101</v>
      </c>
      <c r="C28" s="3" t="s">
        <v>32</v>
      </c>
      <c r="D28" s="3"/>
      <c r="E28" s="50">
        <v>1407.27</v>
      </c>
      <c r="G28" s="19"/>
      <c r="H28" s="19"/>
      <c r="J28" s="19"/>
    </row>
    <row r="29" spans="1:10" x14ac:dyDescent="0.25">
      <c r="A29" s="7" t="s">
        <v>36</v>
      </c>
      <c r="B29" s="9" t="s">
        <v>101</v>
      </c>
      <c r="C29" s="3" t="s">
        <v>32</v>
      </c>
      <c r="D29" s="3"/>
      <c r="E29" s="8">
        <v>5576.33</v>
      </c>
      <c r="G29" s="19"/>
      <c r="H29" s="19"/>
      <c r="J29" s="19"/>
    </row>
    <row r="30" spans="1:10" x14ac:dyDescent="0.25">
      <c r="A30" s="57" t="s">
        <v>93</v>
      </c>
      <c r="B30" s="23" t="s">
        <v>98</v>
      </c>
      <c r="C30" s="3" t="s">
        <v>49</v>
      </c>
      <c r="D30" s="23">
        <v>3</v>
      </c>
      <c r="E30" s="8">
        <f>D30*206.95</f>
        <v>620.84999999999991</v>
      </c>
      <c r="G30" s="19"/>
      <c r="H30" s="19"/>
      <c r="J30" s="19"/>
    </row>
    <row r="31" spans="1:10" x14ac:dyDescent="0.25">
      <c r="A31" s="22" t="s">
        <v>94</v>
      </c>
      <c r="B31" s="23" t="s">
        <v>99</v>
      </c>
      <c r="C31" s="3" t="s">
        <v>49</v>
      </c>
      <c r="D31" s="23">
        <v>2.5</v>
      </c>
      <c r="E31" s="8">
        <f t="shared" ref="E31:E34" si="0">D31*206.95</f>
        <v>517.375</v>
      </c>
      <c r="G31" s="19"/>
      <c r="H31" s="19"/>
      <c r="J31" s="19"/>
    </row>
    <row r="32" spans="1:10" ht="27.6" x14ac:dyDescent="0.25">
      <c r="A32" s="22" t="s">
        <v>95</v>
      </c>
      <c r="B32" s="23" t="s">
        <v>99</v>
      </c>
      <c r="C32" s="3" t="s">
        <v>49</v>
      </c>
      <c r="D32" s="23">
        <v>3</v>
      </c>
      <c r="E32" s="8">
        <f t="shared" si="0"/>
        <v>620.84999999999991</v>
      </c>
      <c r="G32" s="19"/>
      <c r="H32" s="19"/>
      <c r="J32" s="19"/>
    </row>
    <row r="33" spans="1:10" ht="27.6" x14ac:dyDescent="0.25">
      <c r="A33" s="44" t="s">
        <v>96</v>
      </c>
      <c r="B33" s="23" t="s">
        <v>99</v>
      </c>
      <c r="C33" s="3" t="s">
        <v>49</v>
      </c>
      <c r="D33" s="23">
        <v>4</v>
      </c>
      <c r="E33" s="8">
        <f t="shared" si="0"/>
        <v>827.8</v>
      </c>
      <c r="G33" s="19"/>
      <c r="H33" s="19"/>
      <c r="J33" s="19"/>
    </row>
    <row r="34" spans="1:10" x14ac:dyDescent="0.25">
      <c r="A34" s="59" t="s">
        <v>97</v>
      </c>
      <c r="B34" s="23" t="s">
        <v>100</v>
      </c>
      <c r="C34" s="3" t="s">
        <v>49</v>
      </c>
      <c r="D34" s="23">
        <v>4</v>
      </c>
      <c r="E34" s="8">
        <f t="shared" si="0"/>
        <v>827.8</v>
      </c>
      <c r="G34" s="19"/>
      <c r="H34" s="19"/>
      <c r="J34" s="19"/>
    </row>
    <row r="35" spans="1:10" s="14" customFormat="1" x14ac:dyDescent="0.25">
      <c r="A35" s="58" t="s">
        <v>30</v>
      </c>
      <c r="B35" s="11"/>
      <c r="C35" s="12"/>
      <c r="D35" s="34"/>
      <c r="E35" s="13">
        <f>SUM(E22:E34)</f>
        <v>150007.78499999997</v>
      </c>
    </row>
    <row r="37" spans="1:10" ht="33" customHeight="1" x14ac:dyDescent="0.25">
      <c r="A37" s="82" t="s">
        <v>102</v>
      </c>
      <c r="B37" s="82"/>
      <c r="C37" s="82"/>
      <c r="D37" s="82"/>
      <c r="E37" s="82"/>
    </row>
    <row r="38" spans="1:10" ht="30.6" customHeight="1" x14ac:dyDescent="0.25">
      <c r="A38" s="82" t="s">
        <v>21</v>
      </c>
      <c r="B38" s="82"/>
      <c r="C38" s="82"/>
      <c r="D38" s="82"/>
      <c r="E38" s="82"/>
    </row>
    <row r="39" spans="1:10" x14ac:dyDescent="0.25">
      <c r="A39" s="82" t="s">
        <v>20</v>
      </c>
      <c r="B39" s="82"/>
      <c r="C39" s="82"/>
      <c r="D39" s="82"/>
      <c r="E39" s="82"/>
      <c r="F39" s="14"/>
      <c r="G39" s="14"/>
      <c r="H39" s="15"/>
    </row>
    <row r="40" spans="1:10" x14ac:dyDescent="0.25">
      <c r="A40" s="82" t="s">
        <v>35</v>
      </c>
      <c r="B40" s="82"/>
      <c r="C40" s="82"/>
      <c r="D40" s="82"/>
      <c r="E40" s="82"/>
    </row>
    <row r="41" spans="1:10" x14ac:dyDescent="0.25">
      <c r="A41" s="82" t="s">
        <v>18</v>
      </c>
      <c r="B41" s="82"/>
      <c r="C41" s="82"/>
      <c r="D41" s="82"/>
      <c r="E41" s="82"/>
    </row>
    <row r="42" spans="1:10" x14ac:dyDescent="0.25">
      <c r="A42" s="87" t="s">
        <v>5</v>
      </c>
      <c r="B42" s="87"/>
      <c r="C42" s="87"/>
      <c r="D42" s="87"/>
      <c r="E42" s="87"/>
    </row>
    <row r="43" spans="1:10" x14ac:dyDescent="0.25">
      <c r="A43" s="82" t="s">
        <v>18</v>
      </c>
      <c r="B43" s="82"/>
      <c r="C43" s="82"/>
      <c r="D43" s="82"/>
      <c r="E43" s="82"/>
    </row>
    <row r="44" spans="1:10" x14ac:dyDescent="0.25">
      <c r="A44" s="83" t="s">
        <v>33</v>
      </c>
      <c r="B44" s="83"/>
      <c r="C44" s="83"/>
      <c r="D44" s="83"/>
      <c r="E44" s="5"/>
    </row>
    <row r="45" spans="1:10" x14ac:dyDescent="0.25">
      <c r="B45" s="84" t="s">
        <v>19</v>
      </c>
      <c r="C45" s="84"/>
      <c r="D45" s="84"/>
      <c r="E45" s="6" t="s">
        <v>6</v>
      </c>
    </row>
    <row r="46" spans="1:10" x14ac:dyDescent="0.25">
      <c r="A46" s="47"/>
      <c r="B46" s="47"/>
      <c r="C46" s="47"/>
      <c r="D46" s="47"/>
      <c r="E46" s="47"/>
    </row>
    <row r="47" spans="1:10" x14ac:dyDescent="0.25">
      <c r="A47" s="85" t="s">
        <v>34</v>
      </c>
      <c r="B47" s="85"/>
      <c r="C47" s="85"/>
      <c r="D47" s="85"/>
      <c r="E47" s="5"/>
    </row>
    <row r="48" spans="1:10" x14ac:dyDescent="0.25">
      <c r="B48" s="86" t="s">
        <v>19</v>
      </c>
      <c r="C48" s="86"/>
      <c r="D48" s="86"/>
      <c r="E48" s="6" t="s">
        <v>6</v>
      </c>
    </row>
    <row r="49" spans="1:2" x14ac:dyDescent="0.25">
      <c r="A49" s="2" t="s">
        <v>39</v>
      </c>
    </row>
    <row r="50" spans="1:2" x14ac:dyDescent="0.25">
      <c r="A50" s="14" t="s">
        <v>37</v>
      </c>
    </row>
    <row r="51" spans="1:2" x14ac:dyDescent="0.25">
      <c r="A51" s="2" t="s">
        <v>45</v>
      </c>
      <c r="B51" s="17">
        <f>'3кв'!B61</f>
        <v>13443.185000000027</v>
      </c>
    </row>
    <row r="52" spans="1:2" ht="31.2" x14ac:dyDescent="0.3">
      <c r="A52" s="20" t="s">
        <v>90</v>
      </c>
      <c r="B52" s="18"/>
    </row>
    <row r="53" spans="1:2" x14ac:dyDescent="0.25">
      <c r="A53" s="2" t="s">
        <v>40</v>
      </c>
      <c r="B53" s="18">
        <v>148976.69</v>
      </c>
    </row>
    <row r="54" spans="1:2" ht="27.6" x14ac:dyDescent="0.25">
      <c r="A54" s="32" t="s">
        <v>59</v>
      </c>
      <c r="B54" s="18">
        <f>3*300</f>
        <v>900</v>
      </c>
    </row>
    <row r="55" spans="1:2" ht="27.6" x14ac:dyDescent="0.25">
      <c r="A55" s="49" t="s">
        <v>43</v>
      </c>
      <c r="B55" s="18">
        <f>E35</f>
        <v>150007.78499999997</v>
      </c>
    </row>
    <row r="56" spans="1:2" x14ac:dyDescent="0.25">
      <c r="A56" s="16" t="s">
        <v>38</v>
      </c>
      <c r="B56" s="21">
        <f>B51+B53+B54-B55</f>
        <v>13312.090000000055</v>
      </c>
    </row>
    <row r="63" spans="1:2" x14ac:dyDescent="0.25">
      <c r="B63" s="24"/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42:E42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1:E41"/>
    <mergeCell ref="A43:E43"/>
    <mergeCell ref="A44:D44"/>
    <mergeCell ref="B45:D45"/>
    <mergeCell ref="A47:D47"/>
    <mergeCell ref="B48:D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31" zoomScaleNormal="100" zoomScaleSheetLayoutView="100" workbookViewId="0">
      <selection activeCell="B41" sqref="B4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99" t="s">
        <v>103</v>
      </c>
      <c r="B1" s="99"/>
      <c r="C1" s="99"/>
      <c r="D1" s="60"/>
    </row>
    <row r="2" spans="1:5" ht="15.6" x14ac:dyDescent="0.3">
      <c r="A2" s="100" t="s">
        <v>104</v>
      </c>
      <c r="B2" s="100"/>
      <c r="C2" s="100"/>
      <c r="D2" s="1"/>
    </row>
    <row r="3" spans="1:5" ht="15.6" x14ac:dyDescent="0.3">
      <c r="A3" s="100" t="s">
        <v>105</v>
      </c>
      <c r="B3" s="100"/>
      <c r="C3" s="100"/>
      <c r="D3" s="1"/>
    </row>
    <row r="4" spans="1:5" ht="15.6" x14ac:dyDescent="0.3">
      <c r="A4" s="99" t="s">
        <v>121</v>
      </c>
      <c r="B4" s="99"/>
      <c r="C4" s="99"/>
      <c r="D4" s="60"/>
    </row>
    <row r="5" spans="1:5" ht="15.6" x14ac:dyDescent="0.3">
      <c r="A5" s="101"/>
      <c r="B5" s="101"/>
      <c r="C5" s="101"/>
      <c r="D5" s="1"/>
    </row>
    <row r="6" spans="1:5" ht="15.6" x14ac:dyDescent="0.3">
      <c r="A6" s="1"/>
      <c r="B6" s="61" t="s">
        <v>106</v>
      </c>
      <c r="C6" s="62">
        <f>'1кв'!B47</f>
        <v>72407.679999999993</v>
      </c>
      <c r="D6" s="63"/>
    </row>
    <row r="7" spans="1:5" ht="15.6" x14ac:dyDescent="0.3">
      <c r="A7" s="1"/>
      <c r="B7" s="61" t="s">
        <v>122</v>
      </c>
      <c r="C7" s="62"/>
      <c r="D7" s="63"/>
    </row>
    <row r="8" spans="1:5" ht="15.6" x14ac:dyDescent="0.3">
      <c r="A8" s="1"/>
      <c r="B8" s="103" t="s">
        <v>131</v>
      </c>
      <c r="C8" s="62"/>
      <c r="D8" s="63"/>
    </row>
    <row r="9" spans="1:5" ht="15.6" x14ac:dyDescent="0.3">
      <c r="A9" s="1"/>
      <c r="B9" s="103" t="s">
        <v>130</v>
      </c>
      <c r="C9" s="62"/>
      <c r="D9" s="63"/>
    </row>
    <row r="10" spans="1:5" ht="15.6" x14ac:dyDescent="0.3">
      <c r="A10" s="1"/>
      <c r="B10" s="103" t="s">
        <v>129</v>
      </c>
      <c r="C10" s="62"/>
      <c r="D10" s="63"/>
    </row>
    <row r="11" spans="1:5" ht="15.6" x14ac:dyDescent="0.3">
      <c r="A11" s="64" t="s">
        <v>107</v>
      </c>
      <c r="B11" s="61" t="s">
        <v>108</v>
      </c>
      <c r="C11" s="65">
        <f>'1кв'!B49+'2кв'!B51+'3кв'!B58+'4кв'!B53</f>
        <v>621706.29</v>
      </c>
      <c r="D11" s="66"/>
    </row>
    <row r="12" spans="1:5" ht="15.6" x14ac:dyDescent="0.3">
      <c r="A12" s="64"/>
      <c r="B12" s="67" t="s">
        <v>59</v>
      </c>
      <c r="C12" s="65">
        <f>'1кв'!B50+'2кв'!B52+'3кв'!B59+'4кв'!B54</f>
        <v>3600</v>
      </c>
      <c r="D12" s="66"/>
    </row>
    <row r="13" spans="1:5" ht="15.6" x14ac:dyDescent="0.3">
      <c r="A13" s="68"/>
      <c r="B13" s="61" t="s">
        <v>109</v>
      </c>
      <c r="C13" s="69">
        <f>SUM(C11:C12)</f>
        <v>625306.29</v>
      </c>
      <c r="D13" s="63"/>
    </row>
    <row r="14" spans="1:5" ht="15.6" x14ac:dyDescent="0.3">
      <c r="A14" s="1"/>
      <c r="B14" s="102"/>
      <c r="C14" s="102"/>
      <c r="D14" s="70"/>
    </row>
    <row r="15" spans="1:5" ht="15.6" x14ac:dyDescent="0.3">
      <c r="A15" s="1" t="s">
        <v>110</v>
      </c>
      <c r="B15" s="25" t="s">
        <v>111</v>
      </c>
      <c r="C15" s="71">
        <f>'1кв'!E22+'2кв'!E22+'3кв'!E22+'4кв'!E22</f>
        <v>398705.19000000006</v>
      </c>
      <c r="D15" s="70"/>
    </row>
    <row r="16" spans="1:5" ht="41.4" x14ac:dyDescent="0.3">
      <c r="A16" s="1"/>
      <c r="B16" s="7" t="s">
        <v>63</v>
      </c>
      <c r="C16" s="71">
        <f>'1кв'!E23+'2кв'!E23+'3кв'!E23+'4кв'!E23</f>
        <v>15170.64</v>
      </c>
      <c r="D16" s="70"/>
      <c r="E16" s="72"/>
    </row>
    <row r="17" spans="1:5" ht="15.6" x14ac:dyDescent="0.3">
      <c r="A17" s="1"/>
      <c r="B17" s="7" t="s">
        <v>44</v>
      </c>
      <c r="C17" s="71">
        <f>'1кв'!E24+'2кв'!E24+'3кв'!E24+'4кв'!E24</f>
        <v>149057.57999999999</v>
      </c>
      <c r="D17" s="70"/>
      <c r="E17" s="72"/>
    </row>
    <row r="18" spans="1:5" ht="15.6" x14ac:dyDescent="0.3">
      <c r="B18" s="7" t="s">
        <v>76</v>
      </c>
      <c r="C18" s="71">
        <f>'1кв'!E25+'2кв'!E25+'3кв'!E25+'4кв'!E25</f>
        <v>589.4</v>
      </c>
      <c r="D18" s="70"/>
    </row>
    <row r="19" spans="1:5" ht="15.6" x14ac:dyDescent="0.3">
      <c r="B19" s="103" t="s">
        <v>126</v>
      </c>
      <c r="C19" s="71">
        <f>'1кв'!E25+'2кв'!E25+'3кв'!E26+'4кв'!E26</f>
        <v>-5564.54</v>
      </c>
      <c r="D19" s="70"/>
    </row>
    <row r="20" spans="1:5" ht="15.6" x14ac:dyDescent="0.3">
      <c r="B20" s="103" t="s">
        <v>127</v>
      </c>
      <c r="C20" s="71">
        <f>'1кв'!E26+'2кв'!E26+'3кв'!E27+'4кв'!E27</f>
        <v>3319.89</v>
      </c>
      <c r="D20" s="70"/>
    </row>
    <row r="21" spans="1:5" ht="15.6" x14ac:dyDescent="0.3">
      <c r="B21" s="103" t="s">
        <v>128</v>
      </c>
      <c r="C21" s="71">
        <f>'1кв'!E27+'2кв'!E27+'3кв'!E28+'4кв'!E28</f>
        <v>5478.96</v>
      </c>
      <c r="D21" s="70"/>
    </row>
    <row r="22" spans="1:5" ht="15.6" x14ac:dyDescent="0.3">
      <c r="A22" s="1"/>
      <c r="B22" s="73" t="s">
        <v>112</v>
      </c>
      <c r="C22" s="71">
        <f>'1кв'!E28+'2кв'!E28+'3кв'!E29+'4кв'!E29</f>
        <v>9576.32</v>
      </c>
      <c r="D22" s="70"/>
    </row>
    <row r="23" spans="1:5" ht="15.6" x14ac:dyDescent="0.3">
      <c r="A23" s="1"/>
      <c r="B23" s="74" t="s">
        <v>123</v>
      </c>
      <c r="C23" s="75">
        <f>14.5*197.1+48.8*206.95</f>
        <v>12957.109999999997</v>
      </c>
      <c r="D23" s="70"/>
    </row>
    <row r="24" spans="1:5" ht="15.6" x14ac:dyDescent="0.3">
      <c r="A24" s="1"/>
      <c r="B24" s="76" t="s">
        <v>113</v>
      </c>
      <c r="C24" s="75">
        <f>SUM(C25:C28)</f>
        <v>95111.33</v>
      </c>
      <c r="D24" s="70"/>
    </row>
    <row r="25" spans="1:5" ht="15.6" x14ac:dyDescent="0.3">
      <c r="A25" s="1"/>
      <c r="B25" s="22" t="s">
        <v>55</v>
      </c>
      <c r="C25" s="77">
        <f>'1кв'!E29</f>
        <v>70582.009999999995</v>
      </c>
      <c r="D25" s="70"/>
    </row>
    <row r="26" spans="1:5" ht="28.2" x14ac:dyDescent="0.3">
      <c r="A26" s="1"/>
      <c r="B26" s="45" t="s">
        <v>70</v>
      </c>
      <c r="C26" s="77">
        <f>'2кв'!E32</f>
        <v>1243.22</v>
      </c>
      <c r="D26" s="70"/>
    </row>
    <row r="27" spans="1:5" ht="15.6" x14ac:dyDescent="0.3">
      <c r="A27" s="1"/>
      <c r="B27" s="52" t="s">
        <v>84</v>
      </c>
      <c r="C27" s="77">
        <f>'3кв'!E37</f>
        <v>3676.1</v>
      </c>
      <c r="D27" s="70"/>
    </row>
    <row r="28" spans="1:5" ht="15.6" x14ac:dyDescent="0.3">
      <c r="A28" s="1"/>
      <c r="B28" s="45" t="s">
        <v>91</v>
      </c>
      <c r="C28" s="77">
        <f>'3кв'!E39</f>
        <v>19610</v>
      </c>
      <c r="D28" s="70"/>
    </row>
    <row r="29" spans="1:5" ht="15.6" x14ac:dyDescent="0.3">
      <c r="A29" s="1"/>
      <c r="B29" s="78" t="s">
        <v>114</v>
      </c>
      <c r="C29" s="79">
        <f>SUM(C15:C24)</f>
        <v>684401.87999999989</v>
      </c>
      <c r="D29" s="70"/>
      <c r="E29" s="72"/>
    </row>
    <row r="30" spans="1:5" ht="15.6" x14ac:dyDescent="0.3">
      <c r="A30" s="1"/>
      <c r="B30" s="80" t="s">
        <v>115</v>
      </c>
      <c r="C30" s="79">
        <f>C6+C13-C29</f>
        <v>13312.090000000084</v>
      </c>
      <c r="D30" s="70"/>
    </row>
    <row r="31" spans="1:5" ht="15.6" x14ac:dyDescent="0.3">
      <c r="A31" s="1"/>
      <c r="B31" s="64"/>
      <c r="C31" s="64"/>
      <c r="D31" s="70"/>
    </row>
    <row r="32" spans="1:5" ht="15.6" x14ac:dyDescent="0.3">
      <c r="A32" s="1"/>
      <c r="B32" s="64"/>
      <c r="C32" s="64"/>
      <c r="D32" s="70"/>
    </row>
    <row r="33" spans="1:4" ht="15.6" x14ac:dyDescent="0.3">
      <c r="A33" s="1"/>
      <c r="B33" s="64"/>
      <c r="C33" s="64"/>
      <c r="D33" s="70"/>
    </row>
    <row r="34" spans="1:4" ht="15.6" x14ac:dyDescent="0.3">
      <c r="A34" s="64" t="s">
        <v>116</v>
      </c>
      <c r="C34" s="64"/>
      <c r="D34" s="70"/>
    </row>
    <row r="35" spans="1:4" ht="15.6" x14ac:dyDescent="0.3">
      <c r="A35" s="1"/>
      <c r="B35" s="64"/>
      <c r="C35" s="64"/>
      <c r="D35" s="70"/>
    </row>
    <row r="36" spans="1:4" ht="15.6" x14ac:dyDescent="0.3">
      <c r="A36" s="1"/>
      <c r="B36" s="64"/>
      <c r="C36" s="64"/>
      <c r="D36" s="70"/>
    </row>
    <row r="37" spans="1:4" ht="15.6" x14ac:dyDescent="0.3">
      <c r="A37" s="1" t="s">
        <v>117</v>
      </c>
      <c r="B37" s="64" t="s">
        <v>118</v>
      </c>
      <c r="C37" s="64"/>
      <c r="D37" s="70"/>
    </row>
    <row r="38" spans="1:4" ht="15.6" x14ac:dyDescent="0.3">
      <c r="A38" s="1"/>
      <c r="B38" s="64" t="s">
        <v>132</v>
      </c>
      <c r="C38" s="64"/>
      <c r="D38" s="70"/>
    </row>
    <row r="39" spans="1:4" ht="15.6" x14ac:dyDescent="0.3">
      <c r="A39" s="1"/>
      <c r="B39" s="64" t="s">
        <v>119</v>
      </c>
      <c r="C39" s="64"/>
      <c r="D39" s="70"/>
    </row>
    <row r="40" spans="1:4" ht="15.6" x14ac:dyDescent="0.3">
      <c r="A40" s="1"/>
      <c r="B40" s="64"/>
      <c r="C40" s="64"/>
      <c r="D40" s="70"/>
    </row>
    <row r="41" spans="1:4" ht="15.6" x14ac:dyDescent="0.3">
      <c r="A41" s="1"/>
      <c r="B41" s="64"/>
      <c r="C41" s="64"/>
      <c r="D41" s="70"/>
    </row>
    <row r="42" spans="1:4" ht="15.6" x14ac:dyDescent="0.3">
      <c r="A42" s="81" t="s">
        <v>120</v>
      </c>
      <c r="B42" s="81"/>
      <c r="C42" s="81"/>
      <c r="D42" s="70"/>
    </row>
    <row r="43" spans="1:4" ht="15.6" x14ac:dyDescent="0.3">
      <c r="A43" s="1"/>
      <c r="B43" s="64"/>
      <c r="C43" s="64"/>
      <c r="D43" s="70"/>
    </row>
    <row r="44" spans="1:4" ht="15.6" x14ac:dyDescent="0.3">
      <c r="A44" s="1"/>
      <c r="B44" s="64"/>
      <c r="C44" s="64"/>
      <c r="D44" s="70"/>
    </row>
    <row r="45" spans="1:4" ht="15.6" x14ac:dyDescent="0.3">
      <c r="A45" s="1"/>
      <c r="B45" s="64"/>
      <c r="C45" s="64"/>
      <c r="D45" s="70"/>
    </row>
    <row r="46" spans="1:4" ht="15.6" x14ac:dyDescent="0.3">
      <c r="A46" s="1"/>
      <c r="B46" s="64"/>
      <c r="C46" s="64"/>
      <c r="D46" s="70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2021-03-16T14:01:38Z</dcterms:modified>
</cp:coreProperties>
</file>