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'1кв'!$A$1:$E$54</definedName>
    <definedName name="_xlnm.Print_Area" localSheetId="1">'2кв'!$A$1:$E$57</definedName>
    <definedName name="_xlnm.Print_Area" localSheetId="2">'3кв'!$A$1:$E$59</definedName>
    <definedName name="_xlnm.Print_Area" localSheetId="3">'4кв'!$A$1:$E$57</definedName>
    <definedName name="_xlnm.Print_Area" localSheetId="4">отчет!$A$1:$C$49</definedName>
  </definedNames>
  <calcPr calcId="145621"/>
</workbook>
</file>

<file path=xl/calcChain.xml><?xml version="1.0" encoding="utf-8"?>
<calcChain xmlns="http://schemas.openxmlformats.org/spreadsheetml/2006/main">
  <c r="B54" i="16" l="1"/>
  <c r="C22" i="17"/>
  <c r="C33" i="17"/>
  <c r="C32" i="17"/>
  <c r="C31" i="17"/>
  <c r="C28" i="17"/>
  <c r="C25" i="17"/>
  <c r="C24" i="17"/>
  <c r="C23" i="17" s="1"/>
  <c r="C20" i="17"/>
  <c r="C21" i="17"/>
  <c r="C19" i="17"/>
  <c r="C18" i="17"/>
  <c r="C16" i="17"/>
  <c r="C17" i="17"/>
  <c r="C15" i="17"/>
  <c r="C11" i="17"/>
  <c r="C12" i="17"/>
  <c r="C10" i="17"/>
  <c r="C6" i="17"/>
  <c r="B51" i="16"/>
  <c r="C13" i="17" l="1"/>
  <c r="C34" i="17"/>
  <c r="E36" i="16"/>
  <c r="E30" i="16"/>
  <c r="E31" i="16"/>
  <c r="E37" i="16"/>
  <c r="C35" i="17" l="1"/>
  <c r="B55" i="16" l="1"/>
  <c r="E29" i="16"/>
  <c r="E24" i="16"/>
  <c r="E23" i="16"/>
  <c r="E22" i="16"/>
  <c r="B56" i="16" s="1"/>
  <c r="B57" i="16" s="1"/>
  <c r="E34" i="15" l="1"/>
  <c r="B53" i="15" l="1"/>
  <c r="E30" i="15" l="1"/>
  <c r="E31" i="15"/>
  <c r="E32" i="15"/>
  <c r="E33" i="15"/>
  <c r="E36" i="15"/>
  <c r="E29" i="15"/>
  <c r="B57" i="15"/>
  <c r="E24" i="15"/>
  <c r="E23" i="15"/>
  <c r="E22" i="15"/>
  <c r="E39" i="15" l="1"/>
  <c r="B58" i="15" s="1"/>
  <c r="B59" i="15" s="1"/>
  <c r="B51" i="14"/>
  <c r="E37" i="14"/>
  <c r="E30" i="14"/>
  <c r="E24" i="14"/>
  <c r="B55" i="14" l="1"/>
  <c r="E36" i="14"/>
  <c r="E33" i="14"/>
  <c r="E32" i="14"/>
  <c r="E31" i="14"/>
  <c r="E23" i="14"/>
  <c r="B56" i="14" s="1"/>
  <c r="E22" i="14"/>
  <c r="B57" i="14" l="1"/>
  <c r="B51" i="13"/>
  <c r="E29" i="13" l="1"/>
  <c r="E30" i="13"/>
  <c r="E32" i="13"/>
  <c r="E33" i="13"/>
  <c r="E28" i="13"/>
  <c r="B52" i="13"/>
  <c r="E23" i="13" l="1"/>
  <c r="E22" i="13"/>
  <c r="E34" i="13" l="1"/>
  <c r="B53" i="13" s="1"/>
  <c r="B54" i="13" l="1"/>
</calcChain>
</file>

<file path=xl/sharedStrings.xml><?xml version="1.0" encoding="utf-8"?>
<sst xmlns="http://schemas.openxmlformats.org/spreadsheetml/2006/main" count="398" uniqueCount="145">
  <si>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</si>
  <si>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</si>
  <si>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</si>
  <si>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</si>
  <si>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</si>
  <si>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</si>
  <si>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</si>
  <si>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</si>
  <si>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</si>
  <si>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</si>
  <si>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</si>
  <si>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</si>
  <si>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</si>
  <si>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</si>
  <si>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</si>
  <si>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</si>
  <si>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</si>
  <si>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</si>
  <si>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</si>
  <si>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</si>
  <si>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</si>
  <si>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</si>
  <si>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</si>
  <si>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</si>
  <si>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</si>
  <si>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Линейная, д. 16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</si>
  <si>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</si>
  <si>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ч/час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</si>
  <si>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</si>
  <si>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</si>
  <si>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</si>
  <si>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</si>
  <si>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</si>
  <si>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Исполнитель - ООО ЖКХ "Локомотив", в лице директора Шевченко Г.А.</t>
  </si>
  <si>
    <t>Работы по содержанию и тек. ремонту</t>
  </si>
  <si>
    <t>в т.ч. Оплачено собственниками</t>
  </si>
  <si>
    <t>оплачено НГЧ-2</t>
  </si>
  <si>
    <r>
      <t xml:space="preserve">являющегося собственником МКД ОАО "РЖД", 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доверенности №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</si>
  <si>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№2766496 от   02.02.2018 г.</t>
    </r>
  </si>
  <si>
    <t>1 квартал</t>
  </si>
  <si>
    <t>ИТОГО</t>
  </si>
  <si>
    <t>январь</t>
  </si>
  <si>
    <t>март</t>
  </si>
  <si>
    <t xml:space="preserve">ОДН по ГВС 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</si>
  <si>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 </t>
    </r>
    <r>
      <rPr>
        <b/>
        <u/>
        <sz val="11"/>
        <color theme="1"/>
        <rFont val="Times New Roman"/>
        <family val="1"/>
        <charset val="204"/>
      </rPr>
      <t>Грищенко Ивана Николаевича</t>
    </r>
  </si>
  <si>
    <t>Заказчик -  ОАО «РЖД», в лице начальника НГЧ  Грищенко И.Н.</t>
  </si>
  <si>
    <t>Остаток на начало квартала</t>
  </si>
  <si>
    <t>ОДН по водоотведению</t>
  </si>
  <si>
    <t>определена приложением № 9 к договору</t>
  </si>
  <si>
    <t>Расходы по управлению МКД</t>
  </si>
  <si>
    <t>Услуги по содержанию многоквартирного дома</t>
  </si>
  <si>
    <t>Ремонт и покраска перил на месте сварки</t>
  </si>
  <si>
    <t>Зашивка подвального окна фанерой</t>
  </si>
  <si>
    <t>ремонт оконной рамы</t>
  </si>
  <si>
    <t>Замена запорной арматуры на гребенке ХВС и ГВС</t>
  </si>
  <si>
    <t>Установка спускника кв.70</t>
  </si>
  <si>
    <t>февраль</t>
  </si>
  <si>
    <t>Изготовление и монтаж ограждения (кальк.)</t>
  </si>
  <si>
    <t>Предъявлено населению 164467,8</t>
  </si>
  <si>
    <t xml:space="preserve">Оплачено за размещение оборудования ТТК </t>
  </si>
  <si>
    <t>за 1 квартал 2020 года</t>
  </si>
  <si>
    <t>"31" 03 2020г.</t>
  </si>
  <si>
    <t>Обработка подъездов хлорсодержащими растворами  протирка перил, почт.ящиков, замков ежедневно</t>
  </si>
  <si>
    <t>с 26.03 по 31.03</t>
  </si>
  <si>
    <r>
      <t xml:space="preserve">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пятьдесят две тысячи восемьсот пятьдесят пять рублей 25 копеек</t>
    </r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</si>
  <si>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</si>
  <si>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</si>
  <si>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</si>
  <si>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</si>
  <si>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 xml:space="preserve">Дератизация и дезинсекция </t>
  </si>
  <si>
    <t>по заявке собственников</t>
  </si>
  <si>
    <t>Замена индивидуальных электросчетчиков 2шт. Смета</t>
  </si>
  <si>
    <t>Смазка кодового замка</t>
  </si>
  <si>
    <t>частичный ремонт мягкой кровли</t>
  </si>
  <si>
    <t>Демонтаж,монтаж бордюров</t>
  </si>
  <si>
    <t>снятие,ремонт и установка кодового замка</t>
  </si>
  <si>
    <t>Ремонт балконных плит (смета)</t>
  </si>
  <si>
    <t>Регулировка доводчика,смазка замка</t>
  </si>
  <si>
    <t>апрель</t>
  </si>
  <si>
    <t>май</t>
  </si>
  <si>
    <t>июнь</t>
  </si>
  <si>
    <t>Ремонт кровли 200м2(смета)</t>
  </si>
  <si>
    <t>Предъявлено населению 148320,64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</si>
  <si>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</si>
  <si>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тридцать две тысячи шестьсот восемь рублей 04 копейки</t>
    </r>
  </si>
  <si>
    <t>за 3 квартал 2020 года</t>
  </si>
  <si>
    <t>"30" 09 2020 г.</t>
  </si>
  <si>
    <t>3 квартал</t>
  </si>
  <si>
    <t>Замена крана на стояке ХВС</t>
  </si>
  <si>
    <t>Укрепление бордюров</t>
  </si>
  <si>
    <t>Остекление балконной двери</t>
  </si>
  <si>
    <t>Установка проушины для замка,навес замка</t>
  </si>
  <si>
    <t>прочистка вентканалов (кв.15)</t>
  </si>
  <si>
    <t>прочистка ливневки</t>
  </si>
  <si>
    <t>замена участка канализации (смета)</t>
  </si>
  <si>
    <t>замена магистрали ХВС (смета)</t>
  </si>
  <si>
    <t>июль</t>
  </si>
  <si>
    <t>август</t>
  </si>
  <si>
    <t>сентябрь</t>
  </si>
  <si>
    <t>замена счетчика ХВС  1шт(смета)</t>
  </si>
  <si>
    <t>Предъявлено населению 148634,9</t>
  </si>
  <si>
    <t>обрезка кустарников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</si>
  <si>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семьдесят девять тысяч девятьсот сорок семь рублей 99 копеек</t>
    </r>
  </si>
  <si>
    <t>за 4 квартал 2020 года</t>
  </si>
  <si>
    <t>"31" 12  2020 г.</t>
  </si>
  <si>
    <t>4 квартал</t>
  </si>
  <si>
    <t>Покраска дверей,двух стоек,двух урн</t>
  </si>
  <si>
    <t>Ремонт пола в подъезде и на крыльце</t>
  </si>
  <si>
    <t>Окраска двух скамеек</t>
  </si>
  <si>
    <t>Установка тамбурных дверей (смета)</t>
  </si>
  <si>
    <t>Ремонт подвального освещения (смета)</t>
  </si>
  <si>
    <t>Уборка мусора в подвале (смета)</t>
  </si>
  <si>
    <t>Установка прожекторов в подвале 2 шт.</t>
  </si>
  <si>
    <t>октябрь</t>
  </si>
  <si>
    <t>ноябрь</t>
  </si>
  <si>
    <t>декабрь</t>
  </si>
  <si>
    <t>Замена ПУ ХВС 1шт (смета)</t>
  </si>
  <si>
    <t>Предъявлено населению 157473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</si>
  <si>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</si>
  <si>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</si>
  <si>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</si>
  <si>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</si>
  <si>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</si>
  <si>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</si>
  <si>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</si>
  <si>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</si>
  <si>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Стоимость материалов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</si>
  <si>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</si>
  <si>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</si>
  <si>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</si>
  <si>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</si>
  <si>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</si>
  <si>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</si>
  <si>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20210 год.</t>
  </si>
  <si>
    <t>Предложение по структуре тарифа на 2021 год.</t>
  </si>
  <si>
    <t>по ж.д. ул.Линейная,16</t>
  </si>
  <si>
    <t>Начислено всего 618896,34</t>
  </si>
  <si>
    <t>Оплачено НГЧ-2</t>
  </si>
  <si>
    <t>замена счетчика ХВС  2шт(смета)</t>
  </si>
  <si>
    <t>Непредвиденные работы 88,31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</si>
  <si>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семьдесят девять тысяч шестьсот девяносто рублей 13 копеек</t>
    </r>
  </si>
  <si>
    <t xml:space="preserve">водоотведение на СОИ </t>
  </si>
  <si>
    <t xml:space="preserve">горячая вода на СОИ  </t>
  </si>
  <si>
    <t xml:space="preserve">горячая вода на СОИ -29459,79  </t>
  </si>
  <si>
    <t>водоотведение на СОИ - 24498,72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</si>
</sst>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_-* #,##0\ _₽_-;\-* #,##0\ _₽_-;_-* &quot;-&quot;??\ _₽_-;_-@_-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0" fontId="12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7" fillId="0" borderId="0" xfId="0" applyFont="1" applyAlignment="1">
      <alignment horizontal="right"/>
    </xf>
    <xf numFmtId="0" fontId="4" fillId="2" borderId="0" xfId="0" applyFont="1" applyFill="1"/>
    <xf numFmtId="0" fontId="10" fillId="3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164" fontId="7" fillId="0" borderId="0" xfId="0" applyNumberFormat="1" applyFont="1"/>
    <xf numFmtId="164" fontId="4" fillId="0" borderId="0" xfId="0" applyNumberFormat="1" applyFont="1"/>
    <xf numFmtId="0" fontId="10" fillId="3" borderId="1" xfId="0" applyFont="1" applyFill="1" applyBorder="1" applyAlignment="1">
      <alignment wrapText="1"/>
    </xf>
    <xf numFmtId="0" fontId="7" fillId="0" borderId="1" xfId="0" applyFont="1" applyBorder="1"/>
    <xf numFmtId="0" fontId="10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0" fillId="0" borderId="6" xfId="0" applyFont="1" applyBorder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right"/>
    </xf>
    <xf numFmtId="0" fontId="15" fillId="0" borderId="6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39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4" fillId="2" borderId="1" xfId="0" applyNumberFormat="1" applyFont="1" applyFill="1" applyBorder="1" applyAlignment="1">
      <alignment horizontal="right"/>
    </xf>
    <xf numFmtId="0" fontId="10" fillId="0" borderId="8" xfId="0" applyFont="1" applyBorder="1" applyAlignment="1">
      <alignment wrapText="1"/>
    </xf>
    <xf numFmtId="0" fontId="10" fillId="4" borderId="6" xfId="0" applyFont="1" applyFill="1" applyBorder="1" applyAlignment="1">
      <alignment wrapText="1"/>
    </xf>
    <xf numFmtId="0" fontId="10" fillId="0" borderId="8" xfId="0" applyFont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6" xfId="0" applyFont="1" applyBorder="1" applyAlignment="1">
      <alignment wrapText="1"/>
    </xf>
    <xf numFmtId="0" fontId="10" fillId="0" borderId="9" xfId="0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  <xf numFmtId="0" fontId="10" fillId="0" borderId="9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6" fillId="0" borderId="0" xfId="0" applyFo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Alignment="1"/>
    <xf numFmtId="0" fontId="4" fillId="0" borderId="1" xfId="0" applyFont="1" applyBorder="1"/>
    <xf numFmtId="0" fontId="3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topLeftCell="A22" zoomScaleNormal="100" zoomScaleSheetLayoutView="100" workbookViewId="0">
      <selection activeCell="D34" sqref="D3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1.6640625" style="2" customWidth="1"/>
    <col min="7" max="7" width="13.33203125" style="2" bestFit="1" customWidth="1"/>
    <col min="8" max="8" width="17.88671875" style="2" customWidth="1"/>
    <col min="9" max="16384" width="9.109375" style="2"/>
  </cols>
  <sheetData>
    <row r="1" spans="1:5" ht="15.6" x14ac:dyDescent="0.25">
      <c r="A1" s="101" t="s">
        <v>11</v>
      </c>
      <c r="B1" s="101"/>
      <c r="C1" s="101"/>
      <c r="D1" s="101"/>
      <c r="E1" s="101"/>
    </row>
    <row r="2" spans="1:5" ht="30.75" customHeight="1" x14ac:dyDescent="0.3">
      <c r="A2" s="102" t="s">
        <v>12</v>
      </c>
      <c r="B2" s="103"/>
      <c r="C2" s="103"/>
      <c r="D2" s="103"/>
      <c r="E2" s="103"/>
    </row>
    <row r="3" spans="1:5" x14ac:dyDescent="0.25">
      <c r="A3" s="104" t="s">
        <v>60</v>
      </c>
      <c r="B3" s="104"/>
      <c r="C3" s="104"/>
      <c r="D3" s="104"/>
      <c r="E3" s="104"/>
    </row>
    <row r="4" spans="1:5" s="1" customFormat="1" ht="15.6" x14ac:dyDescent="0.3">
      <c r="A4" s="33" t="s">
        <v>13</v>
      </c>
      <c r="B4" s="4"/>
      <c r="C4" s="4"/>
      <c r="D4" s="4"/>
      <c r="E4" s="34" t="s">
        <v>61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94" t="s">
        <v>0</v>
      </c>
      <c r="B6" s="94"/>
      <c r="C6" s="94"/>
      <c r="D6" s="94"/>
      <c r="E6" s="94"/>
    </row>
    <row r="7" spans="1:5" x14ac:dyDescent="0.25">
      <c r="A7" s="91" t="s">
        <v>25</v>
      </c>
      <c r="B7" s="91"/>
      <c r="C7" s="91"/>
      <c r="D7" s="91"/>
      <c r="E7" s="91"/>
    </row>
    <row r="8" spans="1:5" x14ac:dyDescent="0.25">
      <c r="A8" s="99" t="s">
        <v>1</v>
      </c>
      <c r="B8" s="99"/>
      <c r="C8" s="99"/>
      <c r="D8" s="99"/>
      <c r="E8" s="99"/>
    </row>
    <row r="9" spans="1:5" x14ac:dyDescent="0.25">
      <c r="A9" s="94" t="s">
        <v>44</v>
      </c>
      <c r="B9" s="94"/>
      <c r="C9" s="94"/>
      <c r="D9" s="94"/>
      <c r="E9" s="94"/>
    </row>
    <row r="10" spans="1:5" ht="22.5" customHeight="1" x14ac:dyDescent="0.25">
      <c r="A10" s="97" t="s">
        <v>14</v>
      </c>
      <c r="B10" s="98"/>
      <c r="C10" s="98"/>
      <c r="D10" s="98"/>
      <c r="E10" s="98"/>
    </row>
    <row r="11" spans="1:5" ht="30" customHeight="1" x14ac:dyDescent="0.25">
      <c r="A11" s="93" t="s">
        <v>37</v>
      </c>
      <c r="B11" s="93"/>
      <c r="C11" s="93"/>
      <c r="D11" s="93"/>
      <c r="E11" s="93"/>
    </row>
    <row r="12" spans="1:5" ht="13.95" customHeight="1" x14ac:dyDescent="0.25">
      <c r="A12" s="99" t="s">
        <v>15</v>
      </c>
      <c r="B12" s="100"/>
      <c r="C12" s="100"/>
      <c r="D12" s="100"/>
      <c r="E12" s="100"/>
    </row>
    <row r="13" spans="1:5" ht="13.95" customHeight="1" x14ac:dyDescent="0.25">
      <c r="A13" s="94" t="s">
        <v>22</v>
      </c>
      <c r="B13" s="94"/>
      <c r="C13" s="94"/>
      <c r="D13" s="94"/>
      <c r="E13" s="94"/>
    </row>
    <row r="14" spans="1:5" ht="13.95" customHeight="1" x14ac:dyDescent="0.25">
      <c r="A14" s="99" t="s">
        <v>2</v>
      </c>
      <c r="B14" s="100"/>
      <c r="C14" s="100"/>
      <c r="D14" s="100"/>
      <c r="E14" s="100"/>
    </row>
    <row r="15" spans="1:5" ht="13.95" customHeight="1" x14ac:dyDescent="0.25">
      <c r="A15" s="94" t="s">
        <v>23</v>
      </c>
      <c r="B15" s="94"/>
      <c r="C15" s="94"/>
      <c r="D15" s="94"/>
      <c r="E15" s="94"/>
    </row>
    <row r="16" spans="1:5" ht="13.95" customHeight="1" x14ac:dyDescent="0.25">
      <c r="A16" s="99" t="s">
        <v>16</v>
      </c>
      <c r="B16" s="100"/>
      <c r="C16" s="100"/>
      <c r="D16" s="100"/>
      <c r="E16" s="100"/>
    </row>
    <row r="17" spans="1:8" ht="30" customHeight="1" x14ac:dyDescent="0.25">
      <c r="A17" s="94" t="s">
        <v>17</v>
      </c>
      <c r="B17" s="94"/>
      <c r="C17" s="94"/>
      <c r="D17" s="94"/>
      <c r="E17" s="94"/>
    </row>
    <row r="18" spans="1:8" ht="62.25" customHeight="1" x14ac:dyDescent="0.25">
      <c r="A18" s="94" t="s">
        <v>38</v>
      </c>
      <c r="B18" s="94"/>
      <c r="C18" s="94"/>
      <c r="D18" s="94"/>
      <c r="E18" s="94"/>
    </row>
    <row r="19" spans="1:8" ht="30" customHeight="1" x14ac:dyDescent="0.25">
      <c r="A19" s="96" t="s">
        <v>26</v>
      </c>
      <c r="B19" s="96"/>
      <c r="C19" s="96"/>
      <c r="D19" s="96"/>
      <c r="E19" s="96"/>
    </row>
    <row r="20" spans="1:8" ht="15" customHeight="1" x14ac:dyDescent="0.25">
      <c r="A20" s="96"/>
      <c r="B20" s="96"/>
      <c r="C20" s="96"/>
      <c r="D20" s="96"/>
      <c r="E20" s="96"/>
      <c r="F20" s="2">
        <v>2363.8000000000002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42" t="s">
        <v>50</v>
      </c>
      <c r="B22" s="9" t="s">
        <v>48</v>
      </c>
      <c r="C22" s="3" t="s">
        <v>4</v>
      </c>
      <c r="D22" s="28">
        <v>12.49</v>
      </c>
      <c r="E22" s="31">
        <f>D22*F20*3</f>
        <v>88571.58600000001</v>
      </c>
      <c r="G22" s="18"/>
    </row>
    <row r="23" spans="1:8" x14ac:dyDescent="0.25">
      <c r="A23" s="29" t="s">
        <v>49</v>
      </c>
      <c r="B23" s="30" t="s">
        <v>24</v>
      </c>
      <c r="C23" s="28" t="s">
        <v>4</v>
      </c>
      <c r="D23" s="28">
        <v>4.78</v>
      </c>
      <c r="E23" s="31">
        <f>D23*F20*3</f>
        <v>33896.892000000007</v>
      </c>
      <c r="G23" s="18"/>
    </row>
    <row r="24" spans="1:8" ht="55.2" x14ac:dyDescent="0.25">
      <c r="A24" s="7" t="s">
        <v>62</v>
      </c>
      <c r="B24" s="45" t="s">
        <v>63</v>
      </c>
      <c r="C24" s="3" t="s">
        <v>4</v>
      </c>
      <c r="D24" s="3"/>
      <c r="E24" s="8">
        <v>346.56</v>
      </c>
      <c r="G24" s="18"/>
    </row>
    <row r="25" spans="1:8" x14ac:dyDescent="0.25">
      <c r="A25" s="7" t="s">
        <v>43</v>
      </c>
      <c r="B25" s="9" t="s">
        <v>39</v>
      </c>
      <c r="C25" s="3" t="s">
        <v>29</v>
      </c>
      <c r="D25" s="3"/>
      <c r="E25" s="46">
        <v>15482.1</v>
      </c>
      <c r="G25" s="18"/>
    </row>
    <row r="26" spans="1:8" x14ac:dyDescent="0.25">
      <c r="A26" s="7" t="s">
        <v>47</v>
      </c>
      <c r="B26" s="9" t="s">
        <v>39</v>
      </c>
      <c r="C26" s="3" t="s">
        <v>29</v>
      </c>
      <c r="D26" s="3"/>
      <c r="E26" s="8">
        <v>6566.22</v>
      </c>
      <c r="G26" s="18"/>
    </row>
    <row r="27" spans="1:8" x14ac:dyDescent="0.25">
      <c r="A27" s="7" t="s">
        <v>28</v>
      </c>
      <c r="B27" s="9" t="s">
        <v>39</v>
      </c>
      <c r="C27" s="3" t="s">
        <v>29</v>
      </c>
      <c r="D27" s="3"/>
      <c r="E27" s="8">
        <v>3460.52</v>
      </c>
      <c r="G27" s="18"/>
      <c r="H27" s="18"/>
    </row>
    <row r="28" spans="1:8" ht="25.95" customHeight="1" x14ac:dyDescent="0.25">
      <c r="A28" s="25" t="s">
        <v>51</v>
      </c>
      <c r="B28" s="27" t="s">
        <v>41</v>
      </c>
      <c r="C28" s="32" t="s">
        <v>27</v>
      </c>
      <c r="D28" s="27">
        <v>5.5</v>
      </c>
      <c r="E28" s="43">
        <f>D28*197.1</f>
        <v>1084.05</v>
      </c>
    </row>
    <row r="29" spans="1:8" ht="27.6" x14ac:dyDescent="0.25">
      <c r="A29" s="25" t="s">
        <v>52</v>
      </c>
      <c r="B29" s="27" t="s">
        <v>41</v>
      </c>
      <c r="C29" s="32" t="s">
        <v>27</v>
      </c>
      <c r="D29" s="21">
        <v>1</v>
      </c>
      <c r="E29" s="43">
        <f t="shared" ref="E29:E33" si="0">D29*197.1</f>
        <v>197.1</v>
      </c>
      <c r="F29" s="19"/>
      <c r="G29" s="13"/>
    </row>
    <row r="30" spans="1:8" x14ac:dyDescent="0.25">
      <c r="A30" s="25" t="s">
        <v>53</v>
      </c>
      <c r="B30" s="27" t="s">
        <v>56</v>
      </c>
      <c r="C30" s="32" t="s">
        <v>27</v>
      </c>
      <c r="D30" s="27">
        <v>0.3</v>
      </c>
      <c r="E30" s="43">
        <f t="shared" si="0"/>
        <v>59.129999999999995</v>
      </c>
      <c r="F30" s="19"/>
      <c r="G30" s="13"/>
    </row>
    <row r="31" spans="1:8" ht="26.4" x14ac:dyDescent="0.25">
      <c r="A31" s="44" t="s">
        <v>57</v>
      </c>
      <c r="B31" s="27" t="s">
        <v>42</v>
      </c>
      <c r="C31" s="32" t="s">
        <v>29</v>
      </c>
      <c r="D31" s="35"/>
      <c r="E31" s="43">
        <v>1811.39</v>
      </c>
      <c r="F31" s="19"/>
      <c r="G31" s="13"/>
    </row>
    <row r="32" spans="1:8" ht="27.6" x14ac:dyDescent="0.25">
      <c r="A32" s="25" t="s">
        <v>54</v>
      </c>
      <c r="B32" s="27" t="s">
        <v>42</v>
      </c>
      <c r="C32" s="32" t="s">
        <v>27</v>
      </c>
      <c r="D32" s="21">
        <v>5</v>
      </c>
      <c r="E32" s="43">
        <f t="shared" si="0"/>
        <v>985.5</v>
      </c>
      <c r="F32" s="19"/>
      <c r="G32" s="13"/>
    </row>
    <row r="33" spans="1:8" x14ac:dyDescent="0.25">
      <c r="A33" s="25" t="s">
        <v>55</v>
      </c>
      <c r="B33" s="9" t="s">
        <v>42</v>
      </c>
      <c r="C33" s="32" t="s">
        <v>27</v>
      </c>
      <c r="D33" s="21">
        <v>2</v>
      </c>
      <c r="E33" s="43">
        <f t="shared" si="0"/>
        <v>394.2</v>
      </c>
      <c r="F33" s="19"/>
      <c r="G33" s="13"/>
    </row>
    <row r="34" spans="1:8" s="13" customFormat="1" x14ac:dyDescent="0.25">
      <c r="A34" s="26" t="s">
        <v>40</v>
      </c>
      <c r="B34" s="10"/>
      <c r="C34" s="11"/>
      <c r="D34" s="11"/>
      <c r="E34" s="12">
        <f>SUM(E22:E33)</f>
        <v>152855.24800000002</v>
      </c>
    </row>
    <row r="36" spans="1:8" s="20" customFormat="1" ht="33.75" customHeight="1" x14ac:dyDescent="0.25">
      <c r="A36" s="93" t="s">
        <v>64</v>
      </c>
      <c r="B36" s="93"/>
      <c r="C36" s="93"/>
      <c r="D36" s="93"/>
      <c r="E36" s="93"/>
    </row>
    <row r="37" spans="1:8" ht="30.75" customHeight="1" x14ac:dyDescent="0.25">
      <c r="A37" s="94" t="s">
        <v>21</v>
      </c>
      <c r="B37" s="94"/>
      <c r="C37" s="94"/>
      <c r="D37" s="94"/>
      <c r="E37" s="94"/>
    </row>
    <row r="38" spans="1:8" x14ac:dyDescent="0.25">
      <c r="A38" s="94" t="s">
        <v>20</v>
      </c>
      <c r="B38" s="94"/>
      <c r="C38" s="94"/>
      <c r="D38" s="94"/>
      <c r="E38" s="94"/>
      <c r="F38" s="13"/>
      <c r="G38" s="13"/>
      <c r="H38" s="14"/>
    </row>
    <row r="39" spans="1:8" ht="30.75" customHeight="1" x14ac:dyDescent="0.25">
      <c r="A39" s="94" t="s">
        <v>30</v>
      </c>
      <c r="B39" s="94"/>
      <c r="C39" s="94"/>
      <c r="D39" s="94"/>
      <c r="E39" s="94"/>
    </row>
    <row r="40" spans="1:8" x14ac:dyDescent="0.25">
      <c r="A40" s="95" t="s">
        <v>5</v>
      </c>
      <c r="B40" s="95"/>
      <c r="C40" s="95"/>
      <c r="D40" s="95"/>
      <c r="E40" s="95"/>
    </row>
    <row r="41" spans="1:8" x14ac:dyDescent="0.25">
      <c r="A41" s="94" t="s">
        <v>18</v>
      </c>
      <c r="B41" s="94"/>
      <c r="C41" s="94"/>
      <c r="D41" s="94"/>
      <c r="E41" s="94"/>
    </row>
    <row r="42" spans="1:8" x14ac:dyDescent="0.25">
      <c r="A42" s="91" t="s">
        <v>33</v>
      </c>
      <c r="B42" s="91"/>
      <c r="C42" s="91"/>
      <c r="D42" s="91"/>
      <c r="E42" s="5"/>
    </row>
    <row r="43" spans="1:8" x14ac:dyDescent="0.25">
      <c r="B43" s="92" t="s">
        <v>19</v>
      </c>
      <c r="C43" s="92"/>
      <c r="D43" s="92"/>
      <c r="E43" s="6" t="s">
        <v>6</v>
      </c>
    </row>
    <row r="44" spans="1:8" x14ac:dyDescent="0.25">
      <c r="A44" s="38"/>
      <c r="B44" s="38"/>
      <c r="C44" s="38"/>
      <c r="D44" s="38"/>
      <c r="E44" s="38"/>
    </row>
    <row r="45" spans="1:8" x14ac:dyDescent="0.25">
      <c r="A45" s="91" t="s">
        <v>45</v>
      </c>
      <c r="B45" s="91"/>
      <c r="C45" s="91"/>
      <c r="D45" s="91"/>
      <c r="E45" s="5"/>
    </row>
    <row r="46" spans="1:8" x14ac:dyDescent="0.25">
      <c r="B46" s="92" t="s">
        <v>19</v>
      </c>
      <c r="C46" s="92"/>
      <c r="D46" s="92"/>
      <c r="E46" s="6" t="s">
        <v>6</v>
      </c>
    </row>
    <row r="47" spans="1:8" x14ac:dyDescent="0.25">
      <c r="A47" s="13" t="s">
        <v>31</v>
      </c>
    </row>
    <row r="48" spans="1:8" x14ac:dyDescent="0.25">
      <c r="A48" s="2" t="s">
        <v>46</v>
      </c>
      <c r="B48" s="16">
        <v>164585.35</v>
      </c>
    </row>
    <row r="49" spans="1:6" ht="31.2" x14ac:dyDescent="0.3">
      <c r="A49" s="22" t="s">
        <v>58</v>
      </c>
      <c r="B49" s="17"/>
    </row>
    <row r="50" spans="1:6" x14ac:dyDescent="0.25">
      <c r="A50" s="2" t="s">
        <v>35</v>
      </c>
      <c r="B50" s="17">
        <v>147136</v>
      </c>
      <c r="F50" s="24"/>
    </row>
    <row r="51" spans="1:6" x14ac:dyDescent="0.25">
      <c r="A51" s="2" t="s">
        <v>36</v>
      </c>
      <c r="B51" s="17">
        <f>2538.49+4872.21</f>
        <v>7410.7</v>
      </c>
      <c r="F51" s="24"/>
    </row>
    <row r="52" spans="1:6" ht="27.6" x14ac:dyDescent="0.25">
      <c r="A52" s="41" t="s">
        <v>59</v>
      </c>
      <c r="B52" s="17">
        <f>3*300</f>
        <v>900</v>
      </c>
      <c r="F52" s="24"/>
    </row>
    <row r="53" spans="1:6" ht="27.6" x14ac:dyDescent="0.25">
      <c r="A53" s="40" t="s">
        <v>34</v>
      </c>
      <c r="B53" s="17">
        <f>E34</f>
        <v>152855.24800000002</v>
      </c>
    </row>
    <row r="54" spans="1:6" x14ac:dyDescent="0.25">
      <c r="A54" s="15" t="s">
        <v>32</v>
      </c>
      <c r="B54" s="23">
        <f>B48+B50+B51+B52-B53</f>
        <v>167176.80199999997</v>
      </c>
    </row>
    <row r="57" spans="1:6" x14ac:dyDescent="0.25">
      <c r="B57" s="36"/>
    </row>
    <row r="58" spans="1:6" x14ac:dyDescent="0.25">
      <c r="B58" s="36"/>
    </row>
    <row r="59" spans="1:6" x14ac:dyDescent="0.25">
      <c r="B59" s="36"/>
    </row>
    <row r="60" spans="1:6" x14ac:dyDescent="0.25">
      <c r="B60" s="36"/>
      <c r="C60" s="37"/>
    </row>
    <row r="61" spans="1:6" x14ac:dyDescent="0.25">
      <c r="B61" s="36"/>
    </row>
    <row r="62" spans="1:6" x14ac:dyDescent="0.25">
      <c r="B62" s="36"/>
    </row>
    <row r="63" spans="1:6" x14ac:dyDescent="0.25">
      <c r="B63" s="36"/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2:D42"/>
    <mergeCell ref="B43:D43"/>
    <mergeCell ref="A45:D45"/>
    <mergeCell ref="B46:D46"/>
    <mergeCell ref="A36:E36"/>
    <mergeCell ref="A37:E37"/>
    <mergeCell ref="A38:E38"/>
    <mergeCell ref="A39:E39"/>
    <mergeCell ref="A40:E40"/>
    <mergeCell ref="A41:E41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view="pageBreakPreview" topLeftCell="A25" zoomScaleNormal="100" zoomScaleSheetLayoutView="100" workbookViewId="0">
      <selection activeCell="D37" sqref="D3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1.6640625" style="2" customWidth="1"/>
    <col min="7" max="7" width="13.33203125" style="2" bestFit="1" customWidth="1"/>
    <col min="8" max="8" width="17.88671875" style="2" customWidth="1"/>
    <col min="9" max="16384" width="9.109375" style="2"/>
  </cols>
  <sheetData>
    <row r="1" spans="1:5" ht="15.6" x14ac:dyDescent="0.25">
      <c r="A1" s="101" t="s">
        <v>11</v>
      </c>
      <c r="B1" s="101"/>
      <c r="C1" s="101"/>
      <c r="D1" s="101"/>
      <c r="E1" s="101"/>
    </row>
    <row r="2" spans="1:5" ht="30.75" customHeight="1" x14ac:dyDescent="0.3">
      <c r="A2" s="102" t="s">
        <v>12</v>
      </c>
      <c r="B2" s="103"/>
      <c r="C2" s="103"/>
      <c r="D2" s="103"/>
      <c r="E2" s="103"/>
    </row>
    <row r="3" spans="1:5" x14ac:dyDescent="0.25">
      <c r="A3" s="104" t="s">
        <v>65</v>
      </c>
      <c r="B3" s="104"/>
      <c r="C3" s="104"/>
      <c r="D3" s="104"/>
      <c r="E3" s="104"/>
    </row>
    <row r="4" spans="1:5" s="1" customFormat="1" ht="15.6" x14ac:dyDescent="0.3">
      <c r="A4" s="33" t="s">
        <v>13</v>
      </c>
      <c r="B4" s="4"/>
      <c r="C4" s="4"/>
      <c r="D4" s="4"/>
      <c r="E4" s="34" t="s">
        <v>66</v>
      </c>
    </row>
    <row r="5" spans="1:5" x14ac:dyDescent="0.25">
      <c r="A5" s="49"/>
      <c r="B5" s="4"/>
      <c r="C5" s="4"/>
      <c r="D5" s="4"/>
      <c r="E5" s="4"/>
    </row>
    <row r="6" spans="1:5" x14ac:dyDescent="0.25">
      <c r="A6" s="94" t="s">
        <v>0</v>
      </c>
      <c r="B6" s="94"/>
      <c r="C6" s="94"/>
      <c r="D6" s="94"/>
      <c r="E6" s="94"/>
    </row>
    <row r="7" spans="1:5" x14ac:dyDescent="0.25">
      <c r="A7" s="91" t="s">
        <v>25</v>
      </c>
      <c r="B7" s="91"/>
      <c r="C7" s="91"/>
      <c r="D7" s="91"/>
      <c r="E7" s="91"/>
    </row>
    <row r="8" spans="1:5" x14ac:dyDescent="0.25">
      <c r="A8" s="99" t="s">
        <v>1</v>
      </c>
      <c r="B8" s="99"/>
      <c r="C8" s="99"/>
      <c r="D8" s="99"/>
      <c r="E8" s="99"/>
    </row>
    <row r="9" spans="1:5" x14ac:dyDescent="0.25">
      <c r="A9" s="94" t="s">
        <v>44</v>
      </c>
      <c r="B9" s="94"/>
      <c r="C9" s="94"/>
      <c r="D9" s="94"/>
      <c r="E9" s="94"/>
    </row>
    <row r="10" spans="1:5" ht="22.5" customHeight="1" x14ac:dyDescent="0.25">
      <c r="A10" s="97" t="s">
        <v>14</v>
      </c>
      <c r="B10" s="98"/>
      <c r="C10" s="98"/>
      <c r="D10" s="98"/>
      <c r="E10" s="98"/>
    </row>
    <row r="11" spans="1:5" ht="30" customHeight="1" x14ac:dyDescent="0.25">
      <c r="A11" s="93" t="s">
        <v>37</v>
      </c>
      <c r="B11" s="93"/>
      <c r="C11" s="93"/>
      <c r="D11" s="93"/>
      <c r="E11" s="93"/>
    </row>
    <row r="12" spans="1:5" ht="13.95" customHeight="1" x14ac:dyDescent="0.25">
      <c r="A12" s="99" t="s">
        <v>15</v>
      </c>
      <c r="B12" s="100"/>
      <c r="C12" s="100"/>
      <c r="D12" s="100"/>
      <c r="E12" s="100"/>
    </row>
    <row r="13" spans="1:5" ht="13.95" customHeight="1" x14ac:dyDescent="0.25">
      <c r="A13" s="94" t="s">
        <v>22</v>
      </c>
      <c r="B13" s="94"/>
      <c r="C13" s="94"/>
      <c r="D13" s="94"/>
      <c r="E13" s="94"/>
    </row>
    <row r="14" spans="1:5" ht="13.95" customHeight="1" x14ac:dyDescent="0.25">
      <c r="A14" s="99" t="s">
        <v>2</v>
      </c>
      <c r="B14" s="100"/>
      <c r="C14" s="100"/>
      <c r="D14" s="100"/>
      <c r="E14" s="100"/>
    </row>
    <row r="15" spans="1:5" ht="13.95" customHeight="1" x14ac:dyDescent="0.25">
      <c r="A15" s="94" t="s">
        <v>23</v>
      </c>
      <c r="B15" s="94"/>
      <c r="C15" s="94"/>
      <c r="D15" s="94"/>
      <c r="E15" s="94"/>
    </row>
    <row r="16" spans="1:5" ht="13.95" customHeight="1" x14ac:dyDescent="0.25">
      <c r="A16" s="99" t="s">
        <v>16</v>
      </c>
      <c r="B16" s="100"/>
      <c r="C16" s="100"/>
      <c r="D16" s="100"/>
      <c r="E16" s="100"/>
    </row>
    <row r="17" spans="1:8" ht="30" customHeight="1" x14ac:dyDescent="0.25">
      <c r="A17" s="94" t="s">
        <v>17</v>
      </c>
      <c r="B17" s="94"/>
      <c r="C17" s="94"/>
      <c r="D17" s="94"/>
      <c r="E17" s="94"/>
    </row>
    <row r="18" spans="1:8" ht="62.25" customHeight="1" x14ac:dyDescent="0.25">
      <c r="A18" s="94" t="s">
        <v>83</v>
      </c>
      <c r="B18" s="94"/>
      <c r="C18" s="94"/>
      <c r="D18" s="94"/>
      <c r="E18" s="94"/>
    </row>
    <row r="19" spans="1:8" ht="30" customHeight="1" x14ac:dyDescent="0.25">
      <c r="A19" s="96" t="s">
        <v>26</v>
      </c>
      <c r="B19" s="96"/>
      <c r="C19" s="96"/>
      <c r="D19" s="96"/>
      <c r="E19" s="96"/>
    </row>
    <row r="20" spans="1:8" ht="15" customHeight="1" x14ac:dyDescent="0.25">
      <c r="A20" s="96"/>
      <c r="B20" s="96"/>
      <c r="C20" s="96"/>
      <c r="D20" s="96"/>
      <c r="E20" s="96"/>
      <c r="F20" s="2">
        <v>2363.8000000000002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42" t="s">
        <v>50</v>
      </c>
      <c r="B22" s="9" t="s">
        <v>48</v>
      </c>
      <c r="C22" s="3" t="s">
        <v>4</v>
      </c>
      <c r="D22" s="28">
        <v>12.49</v>
      </c>
      <c r="E22" s="31">
        <f>D22*F20*3</f>
        <v>88571.58600000001</v>
      </c>
      <c r="G22" s="18"/>
    </row>
    <row r="23" spans="1:8" x14ac:dyDescent="0.25">
      <c r="A23" s="29" t="s">
        <v>49</v>
      </c>
      <c r="B23" s="30" t="s">
        <v>24</v>
      </c>
      <c r="C23" s="28" t="s">
        <v>4</v>
      </c>
      <c r="D23" s="28">
        <v>4.78</v>
      </c>
      <c r="E23" s="31">
        <f>D23*F20*3</f>
        <v>33896.892000000007</v>
      </c>
      <c r="G23" s="18"/>
    </row>
    <row r="24" spans="1:8" ht="69" x14ac:dyDescent="0.25">
      <c r="A24" s="7" t="s">
        <v>67</v>
      </c>
      <c r="B24" s="9" t="s">
        <v>68</v>
      </c>
      <c r="C24" s="3" t="s">
        <v>4</v>
      </c>
      <c r="D24" s="3"/>
      <c r="E24" s="8">
        <f>2000.44*3</f>
        <v>6001.32</v>
      </c>
      <c r="G24" s="18"/>
    </row>
    <row r="25" spans="1:8" ht="26.4" x14ac:dyDescent="0.25">
      <c r="A25" s="7" t="s">
        <v>69</v>
      </c>
      <c r="B25" s="45" t="s">
        <v>70</v>
      </c>
      <c r="C25" s="3" t="s">
        <v>29</v>
      </c>
      <c r="D25" s="3"/>
      <c r="E25" s="8">
        <v>1554.87</v>
      </c>
      <c r="G25" s="18"/>
    </row>
    <row r="26" spans="1:8" x14ac:dyDescent="0.25">
      <c r="A26" s="7" t="s">
        <v>43</v>
      </c>
      <c r="B26" s="9" t="s">
        <v>68</v>
      </c>
      <c r="C26" s="3" t="s">
        <v>29</v>
      </c>
      <c r="D26" s="3"/>
      <c r="E26" s="46">
        <v>0</v>
      </c>
      <c r="G26" s="18"/>
    </row>
    <row r="27" spans="1:8" x14ac:dyDescent="0.25">
      <c r="A27" s="7" t="s">
        <v>47</v>
      </c>
      <c r="B27" s="9" t="s">
        <v>68</v>
      </c>
      <c r="C27" s="3" t="s">
        <v>29</v>
      </c>
      <c r="D27" s="3"/>
      <c r="E27" s="8">
        <v>6566.22</v>
      </c>
      <c r="G27" s="18"/>
    </row>
    <row r="28" spans="1:8" x14ac:dyDescent="0.25">
      <c r="A28" s="7" t="s">
        <v>28</v>
      </c>
      <c r="B28" s="9" t="s">
        <v>68</v>
      </c>
      <c r="C28" s="3" t="s">
        <v>29</v>
      </c>
      <c r="D28" s="3"/>
      <c r="E28" s="8">
        <v>3112.96</v>
      </c>
      <c r="G28" s="18"/>
      <c r="H28" s="18"/>
    </row>
    <row r="29" spans="1:8" ht="27.6" x14ac:dyDescent="0.25">
      <c r="A29" s="53" t="s">
        <v>71</v>
      </c>
      <c r="B29" s="27" t="s">
        <v>78</v>
      </c>
      <c r="C29" s="32" t="s">
        <v>29</v>
      </c>
      <c r="D29" s="27"/>
      <c r="E29" s="8">
        <v>2679.53</v>
      </c>
      <c r="G29" s="18"/>
      <c r="H29" s="18"/>
    </row>
    <row r="30" spans="1:8" x14ac:dyDescent="0.25">
      <c r="A30" s="53" t="s">
        <v>72</v>
      </c>
      <c r="B30" s="27" t="s">
        <v>78</v>
      </c>
      <c r="C30" s="32" t="s">
        <v>27</v>
      </c>
      <c r="D30" s="27">
        <v>0.25</v>
      </c>
      <c r="E30" s="8">
        <f>D30*197.1</f>
        <v>49.274999999999999</v>
      </c>
      <c r="G30" s="18"/>
      <c r="H30" s="18"/>
    </row>
    <row r="31" spans="1:8" ht="25.95" customHeight="1" x14ac:dyDescent="0.25">
      <c r="A31" s="53" t="s">
        <v>73</v>
      </c>
      <c r="B31" s="27" t="s">
        <v>79</v>
      </c>
      <c r="C31" s="32" t="s">
        <v>27</v>
      </c>
      <c r="D31" s="27">
        <v>32</v>
      </c>
      <c r="E31" s="43">
        <f>D31*197.1</f>
        <v>6307.2</v>
      </c>
    </row>
    <row r="32" spans="1:8" x14ac:dyDescent="0.25">
      <c r="A32" s="53" t="s">
        <v>74</v>
      </c>
      <c r="B32" s="27" t="s">
        <v>79</v>
      </c>
      <c r="C32" s="32" t="s">
        <v>27</v>
      </c>
      <c r="D32" s="27">
        <v>1.33</v>
      </c>
      <c r="E32" s="43">
        <f t="shared" ref="E32:E36" si="0">D32*197.1</f>
        <v>262.14300000000003</v>
      </c>
      <c r="F32" s="19"/>
      <c r="G32" s="13"/>
    </row>
    <row r="33" spans="1:8" ht="27.6" x14ac:dyDescent="0.25">
      <c r="A33" s="53" t="s">
        <v>75</v>
      </c>
      <c r="B33" s="27" t="s">
        <v>79</v>
      </c>
      <c r="C33" s="32" t="s">
        <v>27</v>
      </c>
      <c r="D33" s="27">
        <v>2</v>
      </c>
      <c r="E33" s="43">
        <f t="shared" si="0"/>
        <v>394.2</v>
      </c>
      <c r="F33" s="19"/>
      <c r="G33" s="13"/>
    </row>
    <row r="34" spans="1:8" x14ac:dyDescent="0.25">
      <c r="A34" s="54" t="s">
        <v>81</v>
      </c>
      <c r="B34" s="27" t="s">
        <v>80</v>
      </c>
      <c r="C34" s="32" t="s">
        <v>29</v>
      </c>
      <c r="D34" s="27"/>
      <c r="E34" s="43">
        <v>72083.929999999993</v>
      </c>
      <c r="F34" s="19"/>
      <c r="G34" s="13"/>
    </row>
    <row r="35" spans="1:8" x14ac:dyDescent="0.25">
      <c r="A35" s="53" t="s">
        <v>76</v>
      </c>
      <c r="B35" s="27" t="s">
        <v>80</v>
      </c>
      <c r="C35" s="32" t="s">
        <v>29</v>
      </c>
      <c r="D35" s="21"/>
      <c r="E35" s="43">
        <v>10964.32</v>
      </c>
      <c r="F35" s="19"/>
      <c r="G35" s="13"/>
    </row>
    <row r="36" spans="1:8" ht="27.6" x14ac:dyDescent="0.25">
      <c r="A36" s="53" t="s">
        <v>77</v>
      </c>
      <c r="B36" s="27" t="s">
        <v>80</v>
      </c>
      <c r="C36" s="32" t="s">
        <v>27</v>
      </c>
      <c r="D36" s="27">
        <v>0.83</v>
      </c>
      <c r="E36" s="55">
        <f t="shared" si="0"/>
        <v>163.59299999999999</v>
      </c>
      <c r="F36" s="19"/>
      <c r="G36" s="13"/>
    </row>
    <row r="37" spans="1:8" s="13" customFormat="1" x14ac:dyDescent="0.25">
      <c r="A37" s="26" t="s">
        <v>40</v>
      </c>
      <c r="B37" s="10"/>
      <c r="C37" s="11"/>
      <c r="D37" s="11"/>
      <c r="E37" s="12">
        <f>SUM(E22:E36)</f>
        <v>232608.03900000002</v>
      </c>
    </row>
    <row r="39" spans="1:8" s="20" customFormat="1" ht="33.75" customHeight="1" x14ac:dyDescent="0.25">
      <c r="A39" s="93" t="s">
        <v>84</v>
      </c>
      <c r="B39" s="93"/>
      <c r="C39" s="93"/>
      <c r="D39" s="93"/>
      <c r="E39" s="93"/>
    </row>
    <row r="40" spans="1:8" ht="30.75" customHeight="1" x14ac:dyDescent="0.25">
      <c r="A40" s="94" t="s">
        <v>21</v>
      </c>
      <c r="B40" s="94"/>
      <c r="C40" s="94"/>
      <c r="D40" s="94"/>
      <c r="E40" s="94"/>
    </row>
    <row r="41" spans="1:8" x14ac:dyDescent="0.25">
      <c r="A41" s="94" t="s">
        <v>20</v>
      </c>
      <c r="B41" s="94"/>
      <c r="C41" s="94"/>
      <c r="D41" s="94"/>
      <c r="E41" s="94"/>
      <c r="F41" s="13"/>
      <c r="G41" s="13"/>
      <c r="H41" s="14"/>
    </row>
    <row r="42" spans="1:8" ht="30.75" customHeight="1" x14ac:dyDescent="0.25">
      <c r="A42" s="94" t="s">
        <v>30</v>
      </c>
      <c r="B42" s="94"/>
      <c r="C42" s="94"/>
      <c r="D42" s="94"/>
      <c r="E42" s="94"/>
    </row>
    <row r="43" spans="1:8" x14ac:dyDescent="0.25">
      <c r="A43" s="95" t="s">
        <v>5</v>
      </c>
      <c r="B43" s="95"/>
      <c r="C43" s="95"/>
      <c r="D43" s="95"/>
      <c r="E43" s="95"/>
    </row>
    <row r="44" spans="1:8" x14ac:dyDescent="0.25">
      <c r="A44" s="94" t="s">
        <v>18</v>
      </c>
      <c r="B44" s="94"/>
      <c r="C44" s="94"/>
      <c r="D44" s="94"/>
      <c r="E44" s="94"/>
    </row>
    <row r="45" spans="1:8" x14ac:dyDescent="0.25">
      <c r="A45" s="91" t="s">
        <v>33</v>
      </c>
      <c r="B45" s="91"/>
      <c r="C45" s="91"/>
      <c r="D45" s="91"/>
      <c r="E45" s="5"/>
    </row>
    <row r="46" spans="1:8" x14ac:dyDescent="0.25">
      <c r="B46" s="92" t="s">
        <v>19</v>
      </c>
      <c r="C46" s="92"/>
      <c r="D46" s="92"/>
      <c r="E46" s="6" t="s">
        <v>6</v>
      </c>
    </row>
    <row r="47" spans="1:8" x14ac:dyDescent="0.25">
      <c r="A47" s="48"/>
      <c r="B47" s="48"/>
      <c r="C47" s="48"/>
      <c r="D47" s="48"/>
      <c r="E47" s="48"/>
    </row>
    <row r="48" spans="1:8" x14ac:dyDescent="0.25">
      <c r="A48" s="91" t="s">
        <v>45</v>
      </c>
      <c r="B48" s="91"/>
      <c r="C48" s="91"/>
      <c r="D48" s="91"/>
      <c r="E48" s="5"/>
    </row>
    <row r="49" spans="1:6" x14ac:dyDescent="0.25">
      <c r="B49" s="92" t="s">
        <v>19</v>
      </c>
      <c r="C49" s="92"/>
      <c r="D49" s="92"/>
      <c r="E49" s="6" t="s">
        <v>6</v>
      </c>
    </row>
    <row r="50" spans="1:6" x14ac:dyDescent="0.25">
      <c r="A50" s="13" t="s">
        <v>31</v>
      </c>
    </row>
    <row r="51" spans="1:6" x14ac:dyDescent="0.25">
      <c r="A51" s="2" t="s">
        <v>46</v>
      </c>
      <c r="B51" s="16">
        <f>'1кв'!B54</f>
        <v>167176.80199999997</v>
      </c>
    </row>
    <row r="52" spans="1:6" ht="31.2" x14ac:dyDescent="0.3">
      <c r="A52" s="22" t="s">
        <v>82</v>
      </c>
      <c r="B52" s="17"/>
    </row>
    <row r="53" spans="1:6" x14ac:dyDescent="0.25">
      <c r="A53" s="2" t="s">
        <v>35</v>
      </c>
      <c r="B53" s="17">
        <v>160133.85999999999</v>
      </c>
      <c r="F53" s="24"/>
    </row>
    <row r="54" spans="1:6" x14ac:dyDescent="0.25">
      <c r="A54" s="2" t="s">
        <v>36</v>
      </c>
      <c r="B54" s="17">
        <v>8333.0499999999993</v>
      </c>
      <c r="F54" s="24"/>
    </row>
    <row r="55" spans="1:6" ht="27.6" x14ac:dyDescent="0.25">
      <c r="A55" s="41" t="s">
        <v>59</v>
      </c>
      <c r="B55" s="17">
        <f>3*300</f>
        <v>900</v>
      </c>
      <c r="F55" s="24"/>
    </row>
    <row r="56" spans="1:6" ht="27.6" x14ac:dyDescent="0.25">
      <c r="A56" s="47" t="s">
        <v>34</v>
      </c>
      <c r="B56" s="17">
        <f>E37</f>
        <v>232608.03900000002</v>
      </c>
    </row>
    <row r="57" spans="1:6" x14ac:dyDescent="0.25">
      <c r="A57" s="15" t="s">
        <v>32</v>
      </c>
      <c r="B57" s="23">
        <f>B51+B53+B54+B55-B56</f>
        <v>103935.67299999992</v>
      </c>
    </row>
    <row r="60" spans="1:6" x14ac:dyDescent="0.25">
      <c r="B60" s="36"/>
    </row>
    <row r="61" spans="1:6" x14ac:dyDescent="0.25">
      <c r="B61" s="36"/>
    </row>
    <row r="62" spans="1:6" x14ac:dyDescent="0.25">
      <c r="B62" s="36"/>
    </row>
    <row r="63" spans="1:6" x14ac:dyDescent="0.25">
      <c r="B63" s="36"/>
      <c r="C63" s="37"/>
    </row>
    <row r="64" spans="1:6" x14ac:dyDescent="0.25">
      <c r="B64" s="36"/>
    </row>
    <row r="65" spans="2:2" x14ac:dyDescent="0.25">
      <c r="B65" s="36"/>
    </row>
    <row r="66" spans="2:2" x14ac:dyDescent="0.25">
      <c r="B66" s="36"/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5:D45"/>
    <mergeCell ref="B46:D46"/>
    <mergeCell ref="A48:D48"/>
    <mergeCell ref="B49:D49"/>
    <mergeCell ref="A39:E39"/>
    <mergeCell ref="A40:E40"/>
    <mergeCell ref="A41:E41"/>
    <mergeCell ref="A42:E42"/>
    <mergeCell ref="A43:E43"/>
    <mergeCell ref="A44:E44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topLeftCell="A26" zoomScaleNormal="100" zoomScaleSheetLayoutView="100" workbookViewId="0">
      <selection activeCell="D39" sqref="D3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1.6640625" style="2" customWidth="1"/>
    <col min="7" max="7" width="13.33203125" style="2" bestFit="1" customWidth="1"/>
    <col min="8" max="8" width="17.88671875" style="2" customWidth="1"/>
    <col min="9" max="16384" width="9.109375" style="2"/>
  </cols>
  <sheetData>
    <row r="1" spans="1:5" ht="15.6" x14ac:dyDescent="0.25">
      <c r="A1" s="101" t="s">
        <v>11</v>
      </c>
      <c r="B1" s="101"/>
      <c r="C1" s="101"/>
      <c r="D1" s="101"/>
      <c r="E1" s="101"/>
    </row>
    <row r="2" spans="1:5" ht="30.75" customHeight="1" x14ac:dyDescent="0.3">
      <c r="A2" s="102" t="s">
        <v>12</v>
      </c>
      <c r="B2" s="103"/>
      <c r="C2" s="103"/>
      <c r="D2" s="103"/>
      <c r="E2" s="103"/>
    </row>
    <row r="3" spans="1:5" x14ac:dyDescent="0.25">
      <c r="A3" s="104" t="s">
        <v>85</v>
      </c>
      <c r="B3" s="104"/>
      <c r="C3" s="104"/>
      <c r="D3" s="104"/>
      <c r="E3" s="104"/>
    </row>
    <row r="4" spans="1:5" s="1" customFormat="1" ht="15.6" x14ac:dyDescent="0.3">
      <c r="A4" s="33" t="s">
        <v>13</v>
      </c>
      <c r="B4" s="4"/>
      <c r="C4" s="4"/>
      <c r="D4" s="4"/>
      <c r="E4" s="34" t="s">
        <v>86</v>
      </c>
    </row>
    <row r="5" spans="1:5" x14ac:dyDescent="0.25">
      <c r="A5" s="52"/>
      <c r="B5" s="4"/>
      <c r="C5" s="4"/>
      <c r="D5" s="4"/>
      <c r="E5" s="4"/>
    </row>
    <row r="6" spans="1:5" x14ac:dyDescent="0.25">
      <c r="A6" s="94" t="s">
        <v>0</v>
      </c>
      <c r="B6" s="94"/>
      <c r="C6" s="94"/>
      <c r="D6" s="94"/>
      <c r="E6" s="94"/>
    </row>
    <row r="7" spans="1:5" x14ac:dyDescent="0.25">
      <c r="A7" s="91" t="s">
        <v>25</v>
      </c>
      <c r="B7" s="91"/>
      <c r="C7" s="91"/>
      <c r="D7" s="91"/>
      <c r="E7" s="91"/>
    </row>
    <row r="8" spans="1:5" x14ac:dyDescent="0.25">
      <c r="A8" s="99" t="s">
        <v>1</v>
      </c>
      <c r="B8" s="99"/>
      <c r="C8" s="99"/>
      <c r="D8" s="99"/>
      <c r="E8" s="99"/>
    </row>
    <row r="9" spans="1:5" x14ac:dyDescent="0.25">
      <c r="A9" s="94" t="s">
        <v>44</v>
      </c>
      <c r="B9" s="94"/>
      <c r="C9" s="94"/>
      <c r="D9" s="94"/>
      <c r="E9" s="94"/>
    </row>
    <row r="10" spans="1:5" ht="22.5" customHeight="1" x14ac:dyDescent="0.25">
      <c r="A10" s="97" t="s">
        <v>14</v>
      </c>
      <c r="B10" s="98"/>
      <c r="C10" s="98"/>
      <c r="D10" s="98"/>
      <c r="E10" s="98"/>
    </row>
    <row r="11" spans="1:5" ht="30" customHeight="1" x14ac:dyDescent="0.25">
      <c r="A11" s="93" t="s">
        <v>37</v>
      </c>
      <c r="B11" s="93"/>
      <c r="C11" s="93"/>
      <c r="D11" s="93"/>
      <c r="E11" s="93"/>
    </row>
    <row r="12" spans="1:5" ht="13.95" customHeight="1" x14ac:dyDescent="0.25">
      <c r="A12" s="99" t="s">
        <v>15</v>
      </c>
      <c r="B12" s="100"/>
      <c r="C12" s="100"/>
      <c r="D12" s="100"/>
      <c r="E12" s="100"/>
    </row>
    <row r="13" spans="1:5" ht="13.95" customHeight="1" x14ac:dyDescent="0.25">
      <c r="A13" s="94" t="s">
        <v>22</v>
      </c>
      <c r="B13" s="94"/>
      <c r="C13" s="94"/>
      <c r="D13" s="94"/>
      <c r="E13" s="94"/>
    </row>
    <row r="14" spans="1:5" ht="13.95" customHeight="1" x14ac:dyDescent="0.25">
      <c r="A14" s="99" t="s">
        <v>2</v>
      </c>
      <c r="B14" s="100"/>
      <c r="C14" s="100"/>
      <c r="D14" s="100"/>
      <c r="E14" s="100"/>
    </row>
    <row r="15" spans="1:5" ht="13.95" customHeight="1" x14ac:dyDescent="0.25">
      <c r="A15" s="94" t="s">
        <v>23</v>
      </c>
      <c r="B15" s="94"/>
      <c r="C15" s="94"/>
      <c r="D15" s="94"/>
      <c r="E15" s="94"/>
    </row>
    <row r="16" spans="1:5" ht="13.95" customHeight="1" x14ac:dyDescent="0.25">
      <c r="A16" s="99" t="s">
        <v>16</v>
      </c>
      <c r="B16" s="100"/>
      <c r="C16" s="100"/>
      <c r="D16" s="100"/>
      <c r="E16" s="100"/>
    </row>
    <row r="17" spans="1:8" ht="30" customHeight="1" x14ac:dyDescent="0.25">
      <c r="A17" s="94" t="s">
        <v>17</v>
      </c>
      <c r="B17" s="94"/>
      <c r="C17" s="94"/>
      <c r="D17" s="94"/>
      <c r="E17" s="94"/>
    </row>
    <row r="18" spans="1:8" ht="62.25" customHeight="1" x14ac:dyDescent="0.25">
      <c r="A18" s="94" t="s">
        <v>83</v>
      </c>
      <c r="B18" s="94"/>
      <c r="C18" s="94"/>
      <c r="D18" s="94"/>
      <c r="E18" s="94"/>
    </row>
    <row r="19" spans="1:8" ht="30" customHeight="1" x14ac:dyDescent="0.25">
      <c r="A19" s="96" t="s">
        <v>26</v>
      </c>
      <c r="B19" s="96"/>
      <c r="C19" s="96"/>
      <c r="D19" s="96"/>
      <c r="E19" s="96"/>
    </row>
    <row r="20" spans="1:8" ht="15" customHeight="1" x14ac:dyDescent="0.25">
      <c r="A20" s="96"/>
      <c r="B20" s="96"/>
      <c r="C20" s="96"/>
      <c r="D20" s="96"/>
      <c r="E20" s="96"/>
      <c r="F20" s="2">
        <v>2363.8000000000002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42" t="s">
        <v>50</v>
      </c>
      <c r="B22" s="9" t="s">
        <v>48</v>
      </c>
      <c r="C22" s="3" t="s">
        <v>4</v>
      </c>
      <c r="D22" s="28">
        <v>12.49</v>
      </c>
      <c r="E22" s="31">
        <f>D22*F20*3</f>
        <v>88571.58600000001</v>
      </c>
      <c r="G22" s="18"/>
    </row>
    <row r="23" spans="1:8" x14ac:dyDescent="0.25">
      <c r="A23" s="29" t="s">
        <v>49</v>
      </c>
      <c r="B23" s="30" t="s">
        <v>24</v>
      </c>
      <c r="C23" s="28" t="s">
        <v>4</v>
      </c>
      <c r="D23" s="28">
        <v>4.78</v>
      </c>
      <c r="E23" s="31">
        <f>D23*F20*3</f>
        <v>33896.892000000007</v>
      </c>
      <c r="G23" s="18"/>
    </row>
    <row r="24" spans="1:8" ht="69" x14ac:dyDescent="0.25">
      <c r="A24" s="7" t="s">
        <v>67</v>
      </c>
      <c r="B24" s="9" t="s">
        <v>87</v>
      </c>
      <c r="C24" s="3" t="s">
        <v>4</v>
      </c>
      <c r="D24" s="3"/>
      <c r="E24" s="8">
        <f>2000.44*3</f>
        <v>6001.32</v>
      </c>
      <c r="G24" s="18"/>
    </row>
    <row r="25" spans="1:8" ht="26.4" x14ac:dyDescent="0.25">
      <c r="A25" s="7" t="s">
        <v>69</v>
      </c>
      <c r="B25" s="45" t="s">
        <v>70</v>
      </c>
      <c r="C25" s="3" t="s">
        <v>29</v>
      </c>
      <c r="D25" s="3"/>
      <c r="E25" s="8">
        <v>0</v>
      </c>
      <c r="G25" s="18"/>
    </row>
    <row r="26" spans="1:8" x14ac:dyDescent="0.25">
      <c r="A26" s="7" t="s">
        <v>43</v>
      </c>
      <c r="B26" s="9" t="s">
        <v>87</v>
      </c>
      <c r="C26" s="3" t="s">
        <v>29</v>
      </c>
      <c r="D26" s="3"/>
      <c r="E26" s="46">
        <v>6568.65</v>
      </c>
      <c r="G26" s="18"/>
    </row>
    <row r="27" spans="1:8" x14ac:dyDescent="0.25">
      <c r="A27" s="7" t="s">
        <v>47</v>
      </c>
      <c r="B27" s="9" t="s">
        <v>87</v>
      </c>
      <c r="C27" s="3" t="s">
        <v>29</v>
      </c>
      <c r="D27" s="3"/>
      <c r="E27" s="8">
        <v>6936.24</v>
      </c>
      <c r="G27" s="18"/>
    </row>
    <row r="28" spans="1:8" x14ac:dyDescent="0.25">
      <c r="A28" s="7" t="s">
        <v>28</v>
      </c>
      <c r="B28" s="9" t="s">
        <v>87</v>
      </c>
      <c r="C28" s="3" t="s">
        <v>29</v>
      </c>
      <c r="D28" s="3"/>
      <c r="E28" s="8">
        <v>743.75</v>
      </c>
      <c r="G28" s="18"/>
      <c r="H28" s="18"/>
    </row>
    <row r="29" spans="1:8" x14ac:dyDescent="0.25">
      <c r="A29" s="53" t="s">
        <v>88</v>
      </c>
      <c r="B29" s="27" t="s">
        <v>96</v>
      </c>
      <c r="C29" s="32" t="s">
        <v>27</v>
      </c>
      <c r="D29" s="27">
        <v>5</v>
      </c>
      <c r="E29" s="8">
        <f>D29*206.95</f>
        <v>1034.75</v>
      </c>
      <c r="G29" s="18"/>
      <c r="H29" s="18"/>
    </row>
    <row r="30" spans="1:8" ht="25.95" customHeight="1" x14ac:dyDescent="0.25">
      <c r="A30" s="53" t="s">
        <v>89</v>
      </c>
      <c r="B30" s="27" t="s">
        <v>96</v>
      </c>
      <c r="C30" s="32" t="s">
        <v>27</v>
      </c>
      <c r="D30" s="27">
        <v>1.2</v>
      </c>
      <c r="E30" s="8">
        <f t="shared" ref="E30:E36" si="0">D30*206.95</f>
        <v>248.33999999999997</v>
      </c>
    </row>
    <row r="31" spans="1:8" x14ac:dyDescent="0.25">
      <c r="A31" s="53" t="s">
        <v>90</v>
      </c>
      <c r="B31" s="27" t="s">
        <v>96</v>
      </c>
      <c r="C31" s="32" t="s">
        <v>27</v>
      </c>
      <c r="D31" s="27">
        <v>0.5</v>
      </c>
      <c r="E31" s="8">
        <f t="shared" si="0"/>
        <v>103.47499999999999</v>
      </c>
      <c r="F31" s="19"/>
      <c r="G31" s="13"/>
    </row>
    <row r="32" spans="1:8" ht="27.6" x14ac:dyDescent="0.25">
      <c r="A32" s="53" t="s">
        <v>91</v>
      </c>
      <c r="B32" s="27" t="s">
        <v>96</v>
      </c>
      <c r="C32" s="32" t="s">
        <v>27</v>
      </c>
      <c r="D32" s="27">
        <v>2</v>
      </c>
      <c r="E32" s="8">
        <f t="shared" si="0"/>
        <v>413.9</v>
      </c>
      <c r="F32" s="19"/>
      <c r="G32" s="13"/>
    </row>
    <row r="33" spans="1:8" x14ac:dyDescent="0.25">
      <c r="A33" s="53" t="s">
        <v>92</v>
      </c>
      <c r="B33" s="27" t="s">
        <v>97</v>
      </c>
      <c r="C33" s="32" t="s">
        <v>27</v>
      </c>
      <c r="D33" s="27">
        <v>8</v>
      </c>
      <c r="E33" s="8">
        <f t="shared" si="0"/>
        <v>1655.6</v>
      </c>
      <c r="F33" s="19"/>
      <c r="G33" s="13"/>
    </row>
    <row r="34" spans="1:8" x14ac:dyDescent="0.25">
      <c r="A34" s="53" t="s">
        <v>101</v>
      </c>
      <c r="B34" s="27" t="s">
        <v>97</v>
      </c>
      <c r="C34" s="32" t="s">
        <v>27</v>
      </c>
      <c r="D34" s="27">
        <v>6</v>
      </c>
      <c r="E34" s="8">
        <f t="shared" si="0"/>
        <v>1241.6999999999998</v>
      </c>
      <c r="F34" s="19"/>
      <c r="G34" s="13"/>
    </row>
    <row r="35" spans="1:8" x14ac:dyDescent="0.25">
      <c r="A35" s="53" t="s">
        <v>99</v>
      </c>
      <c r="B35" s="27" t="s">
        <v>97</v>
      </c>
      <c r="C35" s="32" t="s">
        <v>29</v>
      </c>
      <c r="D35" s="27" t="s">
        <v>18</v>
      </c>
      <c r="E35" s="8">
        <v>996.7</v>
      </c>
      <c r="F35" s="19"/>
      <c r="G35" s="13"/>
    </row>
    <row r="36" spans="1:8" x14ac:dyDescent="0.25">
      <c r="A36" s="53" t="s">
        <v>93</v>
      </c>
      <c r="B36" s="27" t="s">
        <v>98</v>
      </c>
      <c r="C36" s="32" t="s">
        <v>27</v>
      </c>
      <c r="D36" s="27">
        <v>1</v>
      </c>
      <c r="E36" s="8">
        <f t="shared" si="0"/>
        <v>206.95</v>
      </c>
      <c r="F36" s="19"/>
      <c r="G36" s="13"/>
    </row>
    <row r="37" spans="1:8" ht="27.6" x14ac:dyDescent="0.25">
      <c r="A37" s="56" t="s">
        <v>94</v>
      </c>
      <c r="B37" s="27" t="s">
        <v>98</v>
      </c>
      <c r="C37" s="32" t="s">
        <v>29</v>
      </c>
      <c r="D37" s="58"/>
      <c r="E37" s="8">
        <v>3000.46</v>
      </c>
      <c r="F37" s="19"/>
      <c r="G37" s="13"/>
    </row>
    <row r="38" spans="1:8" x14ac:dyDescent="0.25">
      <c r="A38" s="57" t="s">
        <v>95</v>
      </c>
      <c r="B38" s="27" t="s">
        <v>98</v>
      </c>
      <c r="C38" s="32" t="s">
        <v>29</v>
      </c>
      <c r="D38" s="59"/>
      <c r="E38" s="8">
        <v>28327.68</v>
      </c>
      <c r="F38" s="19"/>
      <c r="G38" s="13"/>
    </row>
    <row r="39" spans="1:8" s="13" customFormat="1" x14ac:dyDescent="0.25">
      <c r="A39" s="26" t="s">
        <v>40</v>
      </c>
      <c r="B39" s="10"/>
      <c r="C39" s="11"/>
      <c r="D39" s="11"/>
      <c r="E39" s="12">
        <f>SUM(E22:E38)</f>
        <v>179947.99300000002</v>
      </c>
    </row>
    <row r="41" spans="1:8" s="20" customFormat="1" ht="33.75" customHeight="1" x14ac:dyDescent="0.25">
      <c r="A41" s="93" t="s">
        <v>102</v>
      </c>
      <c r="B41" s="93"/>
      <c r="C41" s="93"/>
      <c r="D41" s="93"/>
      <c r="E41" s="93"/>
    </row>
    <row r="42" spans="1:8" ht="30.75" customHeight="1" x14ac:dyDescent="0.25">
      <c r="A42" s="94" t="s">
        <v>21</v>
      </c>
      <c r="B42" s="94"/>
      <c r="C42" s="94"/>
      <c r="D42" s="94"/>
      <c r="E42" s="94"/>
    </row>
    <row r="43" spans="1:8" x14ac:dyDescent="0.25">
      <c r="A43" s="94" t="s">
        <v>20</v>
      </c>
      <c r="B43" s="94"/>
      <c r="C43" s="94"/>
      <c r="D43" s="94"/>
      <c r="E43" s="94"/>
      <c r="F43" s="13"/>
      <c r="G43" s="13"/>
      <c r="H43" s="14"/>
    </row>
    <row r="44" spans="1:8" ht="30.75" customHeight="1" x14ac:dyDescent="0.25">
      <c r="A44" s="94" t="s">
        <v>30</v>
      </c>
      <c r="B44" s="94"/>
      <c r="C44" s="94"/>
      <c r="D44" s="94"/>
      <c r="E44" s="94"/>
    </row>
    <row r="45" spans="1:8" x14ac:dyDescent="0.25">
      <c r="A45" s="95" t="s">
        <v>5</v>
      </c>
      <c r="B45" s="95"/>
      <c r="C45" s="95"/>
      <c r="D45" s="95"/>
      <c r="E45" s="95"/>
    </row>
    <row r="46" spans="1:8" x14ac:dyDescent="0.25">
      <c r="A46" s="94" t="s">
        <v>18</v>
      </c>
      <c r="B46" s="94"/>
      <c r="C46" s="94"/>
      <c r="D46" s="94"/>
      <c r="E46" s="94"/>
    </row>
    <row r="47" spans="1:8" x14ac:dyDescent="0.25">
      <c r="A47" s="91" t="s">
        <v>33</v>
      </c>
      <c r="B47" s="91"/>
      <c r="C47" s="91"/>
      <c r="D47" s="91"/>
      <c r="E47" s="5"/>
    </row>
    <row r="48" spans="1:8" x14ac:dyDescent="0.25">
      <c r="B48" s="92" t="s">
        <v>19</v>
      </c>
      <c r="C48" s="92"/>
      <c r="D48" s="92"/>
      <c r="E48" s="6" t="s">
        <v>6</v>
      </c>
    </row>
    <row r="49" spans="1:6" x14ac:dyDescent="0.25">
      <c r="A49" s="50"/>
      <c r="B49" s="50"/>
      <c r="C49" s="50"/>
      <c r="D49" s="50"/>
      <c r="E49" s="50"/>
    </row>
    <row r="50" spans="1:6" x14ac:dyDescent="0.25">
      <c r="A50" s="91" t="s">
        <v>45</v>
      </c>
      <c r="B50" s="91"/>
      <c r="C50" s="91"/>
      <c r="D50" s="91"/>
      <c r="E50" s="5"/>
    </row>
    <row r="51" spans="1:6" x14ac:dyDescent="0.25">
      <c r="B51" s="92" t="s">
        <v>19</v>
      </c>
      <c r="C51" s="92"/>
      <c r="D51" s="92"/>
      <c r="E51" s="6" t="s">
        <v>6</v>
      </c>
    </row>
    <row r="52" spans="1:6" x14ac:dyDescent="0.25">
      <c r="A52" s="13" t="s">
        <v>31</v>
      </c>
    </row>
    <row r="53" spans="1:6" x14ac:dyDescent="0.25">
      <c r="A53" s="2" t="s">
        <v>46</v>
      </c>
      <c r="B53" s="16">
        <f>'2кв'!B57</f>
        <v>103935.67299999992</v>
      </c>
    </row>
    <row r="54" spans="1:6" ht="31.2" x14ac:dyDescent="0.3">
      <c r="A54" s="22" t="s">
        <v>100</v>
      </c>
      <c r="B54" s="17"/>
    </row>
    <row r="55" spans="1:6" x14ac:dyDescent="0.25">
      <c r="A55" s="2" t="s">
        <v>35</v>
      </c>
      <c r="B55" s="17">
        <v>143578.07</v>
      </c>
      <c r="F55" s="24"/>
    </row>
    <row r="56" spans="1:6" x14ac:dyDescent="0.25">
      <c r="A56" s="2" t="s">
        <v>36</v>
      </c>
      <c r="B56" s="17">
        <v>16623.28</v>
      </c>
      <c r="F56" s="24"/>
    </row>
    <row r="57" spans="1:6" ht="27.6" x14ac:dyDescent="0.25">
      <c r="A57" s="41" t="s">
        <v>59</v>
      </c>
      <c r="B57" s="17">
        <f>3*300</f>
        <v>900</v>
      </c>
      <c r="F57" s="24"/>
    </row>
    <row r="58" spans="1:6" ht="27.6" x14ac:dyDescent="0.25">
      <c r="A58" s="51" t="s">
        <v>34</v>
      </c>
      <c r="B58" s="17">
        <f>E39</f>
        <v>179947.99300000002</v>
      </c>
    </row>
    <row r="59" spans="1:6" x14ac:dyDescent="0.25">
      <c r="A59" s="15" t="s">
        <v>32</v>
      </c>
      <c r="B59" s="23">
        <f>B53+B55+B56+B57-B58</f>
        <v>85089.029999999912</v>
      </c>
    </row>
    <row r="62" spans="1:6" x14ac:dyDescent="0.25">
      <c r="B62" s="36"/>
    </row>
    <row r="63" spans="1:6" x14ac:dyDescent="0.25">
      <c r="B63" s="36"/>
    </row>
    <row r="64" spans="1:6" x14ac:dyDescent="0.25">
      <c r="B64" s="36"/>
    </row>
    <row r="65" spans="2:3" x14ac:dyDescent="0.25">
      <c r="B65" s="36"/>
      <c r="C65" s="37"/>
    </row>
    <row r="66" spans="2:3" x14ac:dyDescent="0.25">
      <c r="B66" s="36"/>
    </row>
    <row r="67" spans="2:3" x14ac:dyDescent="0.25">
      <c r="B67" s="36"/>
    </row>
    <row r="68" spans="2:3" x14ac:dyDescent="0.25">
      <c r="B68" s="36"/>
    </row>
  </sheetData>
  <mergeCells count="28">
    <mergeCell ref="A47:D47"/>
    <mergeCell ref="B48:D48"/>
    <mergeCell ref="A50:D50"/>
    <mergeCell ref="B51:D51"/>
    <mergeCell ref="A41:E41"/>
    <mergeCell ref="A42:E42"/>
    <mergeCell ref="A43:E43"/>
    <mergeCell ref="A44:E44"/>
    <mergeCell ref="A45:E45"/>
    <mergeCell ref="A46:E46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view="pageBreakPreview" topLeftCell="A22" zoomScaleNormal="100" zoomScaleSheetLayoutView="100" workbookViewId="0">
      <selection activeCell="B63" sqref="B63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1.6640625" style="2" customWidth="1"/>
    <col min="7" max="7" width="13.33203125" style="2" bestFit="1" customWidth="1"/>
    <col min="8" max="8" width="17.88671875" style="2" customWidth="1"/>
    <col min="9" max="16384" width="9.109375" style="2"/>
  </cols>
  <sheetData>
    <row r="1" spans="1:5" ht="15.6" x14ac:dyDescent="0.25">
      <c r="A1" s="101" t="s">
        <v>11</v>
      </c>
      <c r="B1" s="101"/>
      <c r="C1" s="101"/>
      <c r="D1" s="101"/>
      <c r="E1" s="101"/>
    </row>
    <row r="2" spans="1:5" ht="30.75" customHeight="1" x14ac:dyDescent="0.3">
      <c r="A2" s="102" t="s">
        <v>12</v>
      </c>
      <c r="B2" s="103"/>
      <c r="C2" s="103"/>
      <c r="D2" s="103"/>
      <c r="E2" s="103"/>
    </row>
    <row r="3" spans="1:5" x14ac:dyDescent="0.25">
      <c r="A3" s="104" t="s">
        <v>103</v>
      </c>
      <c r="B3" s="104"/>
      <c r="C3" s="104"/>
      <c r="D3" s="104"/>
      <c r="E3" s="104"/>
    </row>
    <row r="4" spans="1:5" s="1" customFormat="1" ht="28.2" x14ac:dyDescent="0.3">
      <c r="A4" s="33" t="s">
        <v>13</v>
      </c>
      <c r="B4" s="4"/>
      <c r="C4" s="4"/>
      <c r="D4" s="4"/>
      <c r="E4" s="34" t="s">
        <v>104</v>
      </c>
    </row>
    <row r="5" spans="1:5" x14ac:dyDescent="0.25">
      <c r="A5" s="62"/>
      <c r="B5" s="4"/>
      <c r="C5" s="4"/>
      <c r="D5" s="4"/>
      <c r="E5" s="4"/>
    </row>
    <row r="6" spans="1:5" x14ac:dyDescent="0.25">
      <c r="A6" s="94" t="s">
        <v>0</v>
      </c>
      <c r="B6" s="94"/>
      <c r="C6" s="94"/>
      <c r="D6" s="94"/>
      <c r="E6" s="94"/>
    </row>
    <row r="7" spans="1:5" x14ac:dyDescent="0.25">
      <c r="A7" s="91" t="s">
        <v>25</v>
      </c>
      <c r="B7" s="91"/>
      <c r="C7" s="91"/>
      <c r="D7" s="91"/>
      <c r="E7" s="91"/>
    </row>
    <row r="8" spans="1:5" x14ac:dyDescent="0.25">
      <c r="A8" s="99" t="s">
        <v>1</v>
      </c>
      <c r="B8" s="99"/>
      <c r="C8" s="99"/>
      <c r="D8" s="99"/>
      <c r="E8" s="99"/>
    </row>
    <row r="9" spans="1:5" x14ac:dyDescent="0.25">
      <c r="A9" s="94" t="s">
        <v>44</v>
      </c>
      <c r="B9" s="94"/>
      <c r="C9" s="94"/>
      <c r="D9" s="94"/>
      <c r="E9" s="94"/>
    </row>
    <row r="10" spans="1:5" ht="22.5" customHeight="1" x14ac:dyDescent="0.25">
      <c r="A10" s="97" t="s">
        <v>14</v>
      </c>
      <c r="B10" s="98"/>
      <c r="C10" s="98"/>
      <c r="D10" s="98"/>
      <c r="E10" s="98"/>
    </row>
    <row r="11" spans="1:5" ht="30" customHeight="1" x14ac:dyDescent="0.25">
      <c r="A11" s="93" t="s">
        <v>37</v>
      </c>
      <c r="B11" s="93"/>
      <c r="C11" s="93"/>
      <c r="D11" s="93"/>
      <c r="E11" s="93"/>
    </row>
    <row r="12" spans="1:5" ht="13.95" customHeight="1" x14ac:dyDescent="0.25">
      <c r="A12" s="99" t="s">
        <v>15</v>
      </c>
      <c r="B12" s="100"/>
      <c r="C12" s="100"/>
      <c r="D12" s="100"/>
      <c r="E12" s="100"/>
    </row>
    <row r="13" spans="1:5" ht="13.95" customHeight="1" x14ac:dyDescent="0.25">
      <c r="A13" s="94" t="s">
        <v>22</v>
      </c>
      <c r="B13" s="94"/>
      <c r="C13" s="94"/>
      <c r="D13" s="94"/>
      <c r="E13" s="94"/>
    </row>
    <row r="14" spans="1:5" ht="13.95" customHeight="1" x14ac:dyDescent="0.25">
      <c r="A14" s="99" t="s">
        <v>2</v>
      </c>
      <c r="B14" s="100"/>
      <c r="C14" s="100"/>
      <c r="D14" s="100"/>
      <c r="E14" s="100"/>
    </row>
    <row r="15" spans="1:5" ht="13.95" customHeight="1" x14ac:dyDescent="0.25">
      <c r="A15" s="94" t="s">
        <v>23</v>
      </c>
      <c r="B15" s="94"/>
      <c r="C15" s="94"/>
      <c r="D15" s="94"/>
      <c r="E15" s="94"/>
    </row>
    <row r="16" spans="1:5" ht="13.95" customHeight="1" x14ac:dyDescent="0.25">
      <c r="A16" s="99" t="s">
        <v>16</v>
      </c>
      <c r="B16" s="100"/>
      <c r="C16" s="100"/>
      <c r="D16" s="100"/>
      <c r="E16" s="100"/>
    </row>
    <row r="17" spans="1:8" ht="30" customHeight="1" x14ac:dyDescent="0.25">
      <c r="A17" s="94" t="s">
        <v>17</v>
      </c>
      <c r="B17" s="94"/>
      <c r="C17" s="94"/>
      <c r="D17" s="94"/>
      <c r="E17" s="94"/>
    </row>
    <row r="18" spans="1:8" ht="62.25" customHeight="1" x14ac:dyDescent="0.25">
      <c r="A18" s="94" t="s">
        <v>83</v>
      </c>
      <c r="B18" s="94"/>
      <c r="C18" s="94"/>
      <c r="D18" s="94"/>
      <c r="E18" s="94"/>
    </row>
    <row r="19" spans="1:8" ht="30" customHeight="1" x14ac:dyDescent="0.25">
      <c r="A19" s="96" t="s">
        <v>26</v>
      </c>
      <c r="B19" s="96"/>
      <c r="C19" s="96"/>
      <c r="D19" s="96"/>
      <c r="E19" s="96"/>
    </row>
    <row r="20" spans="1:8" ht="15" customHeight="1" x14ac:dyDescent="0.25">
      <c r="A20" s="96"/>
      <c r="B20" s="96"/>
      <c r="C20" s="96"/>
      <c r="D20" s="96"/>
      <c r="E20" s="96"/>
      <c r="F20" s="2">
        <v>2363.8000000000002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42" t="s">
        <v>50</v>
      </c>
      <c r="B22" s="9" t="s">
        <v>48</v>
      </c>
      <c r="C22" s="3" t="s">
        <v>4</v>
      </c>
      <c r="D22" s="28">
        <v>12.49</v>
      </c>
      <c r="E22" s="31">
        <f>D22*F20*3</f>
        <v>88571.58600000001</v>
      </c>
      <c r="G22" s="18"/>
    </row>
    <row r="23" spans="1:8" x14ac:dyDescent="0.25">
      <c r="A23" s="29" t="s">
        <v>49</v>
      </c>
      <c r="B23" s="30" t="s">
        <v>24</v>
      </c>
      <c r="C23" s="28" t="s">
        <v>4</v>
      </c>
      <c r="D23" s="28">
        <v>4.78</v>
      </c>
      <c r="E23" s="31">
        <f>D23*F20*3</f>
        <v>33896.892000000007</v>
      </c>
      <c r="G23" s="18"/>
    </row>
    <row r="24" spans="1:8" ht="69" x14ac:dyDescent="0.25">
      <c r="A24" s="7" t="s">
        <v>67</v>
      </c>
      <c r="B24" s="9" t="s">
        <v>105</v>
      </c>
      <c r="C24" s="3" t="s">
        <v>4</v>
      </c>
      <c r="D24" s="3"/>
      <c r="E24" s="8">
        <f>2000.44*3</f>
        <v>6001.32</v>
      </c>
      <c r="G24" s="18"/>
    </row>
    <row r="25" spans="1:8" ht="26.4" x14ac:dyDescent="0.25">
      <c r="A25" s="7" t="s">
        <v>69</v>
      </c>
      <c r="B25" s="45" t="s">
        <v>70</v>
      </c>
      <c r="C25" s="3" t="s">
        <v>29</v>
      </c>
      <c r="D25" s="3"/>
      <c r="E25" s="8">
        <v>1554.87</v>
      </c>
      <c r="G25" s="18"/>
    </row>
    <row r="26" spans="1:8" x14ac:dyDescent="0.25">
      <c r="A26" s="7" t="s">
        <v>43</v>
      </c>
      <c r="B26" s="9" t="s">
        <v>105</v>
      </c>
      <c r="C26" s="3" t="s">
        <v>29</v>
      </c>
      <c r="D26" s="3"/>
      <c r="E26" s="46">
        <v>16124.95</v>
      </c>
      <c r="G26" s="18"/>
    </row>
    <row r="27" spans="1:8" x14ac:dyDescent="0.25">
      <c r="A27" s="7" t="s">
        <v>47</v>
      </c>
      <c r="B27" s="9" t="s">
        <v>105</v>
      </c>
      <c r="C27" s="3" t="s">
        <v>29</v>
      </c>
      <c r="D27" s="3"/>
      <c r="E27" s="8">
        <v>6936.24</v>
      </c>
      <c r="G27" s="18"/>
    </row>
    <row r="28" spans="1:8" x14ac:dyDescent="0.25">
      <c r="A28" s="7" t="s">
        <v>28</v>
      </c>
      <c r="B28" s="9" t="s">
        <v>105</v>
      </c>
      <c r="C28" s="3" t="s">
        <v>29</v>
      </c>
      <c r="D28" s="3"/>
      <c r="E28" s="8">
        <v>2956.7</v>
      </c>
      <c r="G28" s="18"/>
      <c r="H28" s="18"/>
    </row>
    <row r="29" spans="1:8" ht="27.6" x14ac:dyDescent="0.25">
      <c r="A29" s="57" t="s">
        <v>106</v>
      </c>
      <c r="B29" s="35" t="s">
        <v>113</v>
      </c>
      <c r="C29" s="32" t="s">
        <v>27</v>
      </c>
      <c r="D29" s="59">
        <v>3.4</v>
      </c>
      <c r="E29" s="8">
        <f>D29*206.95</f>
        <v>703.63</v>
      </c>
      <c r="G29" s="18"/>
      <c r="H29" s="18"/>
    </row>
    <row r="30" spans="1:8" ht="25.95" customHeight="1" x14ac:dyDescent="0.25">
      <c r="A30" s="57" t="s">
        <v>107</v>
      </c>
      <c r="B30" s="35" t="s">
        <v>113</v>
      </c>
      <c r="C30" s="32" t="s">
        <v>27</v>
      </c>
      <c r="D30" s="59">
        <v>3</v>
      </c>
      <c r="E30" s="8">
        <f t="shared" ref="E30:E36" si="0">D30*206.95</f>
        <v>620.84999999999991</v>
      </c>
    </row>
    <row r="31" spans="1:8" x14ac:dyDescent="0.25">
      <c r="A31" s="63" t="s">
        <v>108</v>
      </c>
      <c r="B31" s="35" t="s">
        <v>113</v>
      </c>
      <c r="C31" s="32" t="s">
        <v>27</v>
      </c>
      <c r="D31" s="35">
        <v>3</v>
      </c>
      <c r="E31" s="8">
        <f t="shared" si="0"/>
        <v>620.84999999999991</v>
      </c>
      <c r="F31" s="19"/>
      <c r="G31" s="13"/>
    </row>
    <row r="32" spans="1:8" ht="27.6" x14ac:dyDescent="0.25">
      <c r="A32" s="63" t="s">
        <v>109</v>
      </c>
      <c r="B32" s="35" t="s">
        <v>114</v>
      </c>
      <c r="C32" s="32" t="s">
        <v>29</v>
      </c>
      <c r="D32" s="35"/>
      <c r="E32" s="8">
        <v>10879.04</v>
      </c>
      <c r="F32" s="19"/>
      <c r="G32" s="13"/>
    </row>
    <row r="33" spans="1:8" x14ac:dyDescent="0.25">
      <c r="A33" s="63" t="s">
        <v>116</v>
      </c>
      <c r="B33" s="35" t="s">
        <v>115</v>
      </c>
      <c r="C33" s="32" t="s">
        <v>29</v>
      </c>
      <c r="D33" s="59"/>
      <c r="E33" s="8">
        <v>996.7</v>
      </c>
      <c r="F33" s="19"/>
      <c r="G33" s="13"/>
    </row>
    <row r="34" spans="1:8" ht="27.6" x14ac:dyDescent="0.25">
      <c r="A34" s="64" t="s">
        <v>110</v>
      </c>
      <c r="B34" s="35" t="s">
        <v>115</v>
      </c>
      <c r="C34" s="32" t="s">
        <v>29</v>
      </c>
      <c r="D34" s="66"/>
      <c r="E34" s="8">
        <v>5301.23</v>
      </c>
      <c r="F34" s="19"/>
      <c r="G34" s="13"/>
    </row>
    <row r="35" spans="1:8" x14ac:dyDescent="0.25">
      <c r="A35" s="65" t="s">
        <v>111</v>
      </c>
      <c r="B35" s="35" t="s">
        <v>115</v>
      </c>
      <c r="C35" s="32" t="s">
        <v>29</v>
      </c>
      <c r="D35" s="67"/>
      <c r="E35" s="8">
        <v>3490.52</v>
      </c>
      <c r="F35" s="19"/>
      <c r="G35" s="13"/>
    </row>
    <row r="36" spans="1:8" ht="27.6" x14ac:dyDescent="0.25">
      <c r="A36" s="65" t="s">
        <v>112</v>
      </c>
      <c r="B36" s="35" t="s">
        <v>115</v>
      </c>
      <c r="C36" s="32" t="s">
        <v>27</v>
      </c>
      <c r="D36" s="67">
        <v>5</v>
      </c>
      <c r="E36" s="8">
        <f t="shared" si="0"/>
        <v>1034.75</v>
      </c>
      <c r="F36" s="19"/>
      <c r="G36" s="13"/>
    </row>
    <row r="37" spans="1:8" s="13" customFormat="1" x14ac:dyDescent="0.25">
      <c r="A37" s="26" t="s">
        <v>40</v>
      </c>
      <c r="B37" s="10"/>
      <c r="C37" s="11"/>
      <c r="D37" s="11"/>
      <c r="E37" s="12">
        <f>SUM(E22:E36)</f>
        <v>179690.12800000006</v>
      </c>
    </row>
    <row r="39" spans="1:8" s="20" customFormat="1" ht="33.75" customHeight="1" x14ac:dyDescent="0.25">
      <c r="A39" s="94" t="s">
        <v>140</v>
      </c>
      <c r="B39" s="94"/>
      <c r="C39" s="94"/>
      <c r="D39" s="94"/>
      <c r="E39" s="94"/>
    </row>
    <row r="40" spans="1:8" ht="30.75" customHeight="1" x14ac:dyDescent="0.25">
      <c r="A40" s="94" t="s">
        <v>21</v>
      </c>
      <c r="B40" s="94"/>
      <c r="C40" s="94"/>
      <c r="D40" s="94"/>
      <c r="E40" s="94"/>
    </row>
    <row r="41" spans="1:8" x14ac:dyDescent="0.25">
      <c r="A41" s="94" t="s">
        <v>20</v>
      </c>
      <c r="B41" s="94"/>
      <c r="C41" s="94"/>
      <c r="D41" s="94"/>
      <c r="E41" s="94"/>
      <c r="F41" s="13"/>
      <c r="G41" s="13"/>
      <c r="H41" s="14"/>
    </row>
    <row r="42" spans="1:8" ht="30.75" customHeight="1" x14ac:dyDescent="0.25">
      <c r="A42" s="94" t="s">
        <v>30</v>
      </c>
      <c r="B42" s="94"/>
      <c r="C42" s="94"/>
      <c r="D42" s="94"/>
      <c r="E42" s="94"/>
    </row>
    <row r="43" spans="1:8" x14ac:dyDescent="0.25">
      <c r="A43" s="95" t="s">
        <v>5</v>
      </c>
      <c r="B43" s="95"/>
      <c r="C43" s="95"/>
      <c r="D43" s="95"/>
      <c r="E43" s="95"/>
    </row>
    <row r="44" spans="1:8" x14ac:dyDescent="0.25">
      <c r="A44" s="94" t="s">
        <v>18</v>
      </c>
      <c r="B44" s="94"/>
      <c r="C44" s="94"/>
      <c r="D44" s="94"/>
      <c r="E44" s="94"/>
    </row>
    <row r="45" spans="1:8" x14ac:dyDescent="0.25">
      <c r="A45" s="91" t="s">
        <v>33</v>
      </c>
      <c r="B45" s="91"/>
      <c r="C45" s="91"/>
      <c r="D45" s="91"/>
      <c r="E45" s="5"/>
    </row>
    <row r="46" spans="1:8" x14ac:dyDescent="0.25">
      <c r="B46" s="92" t="s">
        <v>19</v>
      </c>
      <c r="C46" s="92"/>
      <c r="D46" s="92"/>
      <c r="E46" s="6" t="s">
        <v>6</v>
      </c>
    </row>
    <row r="47" spans="1:8" x14ac:dyDescent="0.25">
      <c r="A47" s="61"/>
      <c r="B47" s="61"/>
      <c r="C47" s="61"/>
      <c r="D47" s="61"/>
      <c r="E47" s="61"/>
    </row>
    <row r="48" spans="1:8" x14ac:dyDescent="0.25">
      <c r="A48" s="91" t="s">
        <v>45</v>
      </c>
      <c r="B48" s="91"/>
      <c r="C48" s="91"/>
      <c r="D48" s="91"/>
      <c r="E48" s="5"/>
    </row>
    <row r="49" spans="1:6" x14ac:dyDescent="0.25">
      <c r="B49" s="92" t="s">
        <v>19</v>
      </c>
      <c r="C49" s="92"/>
      <c r="D49" s="92"/>
      <c r="E49" s="6" t="s">
        <v>6</v>
      </c>
    </row>
    <row r="50" spans="1:6" x14ac:dyDescent="0.25">
      <c r="A50" s="13" t="s">
        <v>31</v>
      </c>
    </row>
    <row r="51" spans="1:6" x14ac:dyDescent="0.25">
      <c r="A51" s="2" t="s">
        <v>46</v>
      </c>
      <c r="B51" s="16">
        <f>'3кв'!B59</f>
        <v>85089.029999999912</v>
      </c>
    </row>
    <row r="52" spans="1:6" ht="31.2" x14ac:dyDescent="0.3">
      <c r="A52" s="22" t="s">
        <v>117</v>
      </c>
      <c r="B52" s="17"/>
    </row>
    <row r="53" spans="1:6" x14ac:dyDescent="0.25">
      <c r="A53" s="2" t="s">
        <v>35</v>
      </c>
      <c r="B53" s="17">
        <v>158065.42000000001</v>
      </c>
      <c r="F53" s="24"/>
    </row>
    <row r="54" spans="1:6" x14ac:dyDescent="0.25">
      <c r="A54" s="2" t="s">
        <v>36</v>
      </c>
      <c r="B54" s="17">
        <f>14859.44+4567.68</f>
        <v>19427.120000000003</v>
      </c>
      <c r="F54" s="24"/>
    </row>
    <row r="55" spans="1:6" ht="27.6" x14ac:dyDescent="0.25">
      <c r="A55" s="41" t="s">
        <v>59</v>
      </c>
      <c r="B55" s="17">
        <f>3*300</f>
        <v>900</v>
      </c>
      <c r="F55" s="24"/>
    </row>
    <row r="56" spans="1:6" ht="27.6" x14ac:dyDescent="0.25">
      <c r="A56" s="60" t="s">
        <v>34</v>
      </c>
      <c r="B56" s="17">
        <f>E37</f>
        <v>179690.12800000006</v>
      </c>
    </row>
    <row r="57" spans="1:6" x14ac:dyDescent="0.25">
      <c r="A57" s="15" t="s">
        <v>32</v>
      </c>
      <c r="B57" s="23">
        <f>B51+B53+B54+B55-B56</f>
        <v>83791.441999999894</v>
      </c>
    </row>
    <row r="60" spans="1:6" x14ac:dyDescent="0.25">
      <c r="B60" s="36"/>
    </row>
    <row r="61" spans="1:6" x14ac:dyDescent="0.25">
      <c r="B61" s="36"/>
    </row>
    <row r="62" spans="1:6" x14ac:dyDescent="0.25">
      <c r="B62" s="36"/>
    </row>
    <row r="63" spans="1:6" x14ac:dyDescent="0.25">
      <c r="B63" s="36"/>
      <c r="C63" s="37"/>
    </row>
    <row r="64" spans="1:6" x14ac:dyDescent="0.25">
      <c r="B64" s="36"/>
    </row>
    <row r="65" spans="2:2" x14ac:dyDescent="0.25">
      <c r="B65" s="36"/>
    </row>
    <row r="66" spans="2:2" x14ac:dyDescent="0.25">
      <c r="B66" s="36"/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5:D45"/>
    <mergeCell ref="B46:D46"/>
    <mergeCell ref="A48:D48"/>
    <mergeCell ref="B49:D49"/>
    <mergeCell ref="A39:E39"/>
    <mergeCell ref="A40:E40"/>
    <mergeCell ref="A41:E41"/>
    <mergeCell ref="A42:E42"/>
    <mergeCell ref="A43:E43"/>
    <mergeCell ref="A44:E44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view="pageBreakPreview" topLeftCell="A19" zoomScaleNormal="100" zoomScaleSheetLayoutView="100" workbookViewId="0">
      <selection activeCell="C21" sqref="C21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105" t="s">
        <v>118</v>
      </c>
      <c r="B1" s="105"/>
      <c r="C1" s="105"/>
      <c r="D1" s="68"/>
    </row>
    <row r="2" spans="1:5" ht="15.6" x14ac:dyDescent="0.3">
      <c r="A2" s="106" t="s">
        <v>119</v>
      </c>
      <c r="B2" s="106"/>
      <c r="C2" s="106"/>
      <c r="D2" s="1"/>
    </row>
    <row r="3" spans="1:5" ht="15.6" x14ac:dyDescent="0.3">
      <c r="A3" s="106" t="s">
        <v>120</v>
      </c>
      <c r="B3" s="106"/>
      <c r="C3" s="106"/>
      <c r="D3" s="1"/>
    </row>
    <row r="4" spans="1:5" ht="15.6" x14ac:dyDescent="0.3">
      <c r="A4" s="105" t="s">
        <v>135</v>
      </c>
      <c r="B4" s="105"/>
      <c r="C4" s="105"/>
      <c r="D4" s="68"/>
    </row>
    <row r="5" spans="1:5" ht="15.6" x14ac:dyDescent="0.3">
      <c r="A5" s="107"/>
      <c r="B5" s="107"/>
      <c r="C5" s="107"/>
      <c r="D5" s="1"/>
    </row>
    <row r="6" spans="1:5" ht="15.6" x14ac:dyDescent="0.3">
      <c r="A6" s="1"/>
      <c r="B6" s="69" t="s">
        <v>121</v>
      </c>
      <c r="C6" s="70">
        <f>'1кв'!B48</f>
        <v>164585.35</v>
      </c>
      <c r="D6" s="71"/>
    </row>
    <row r="7" spans="1:5" ht="15.6" x14ac:dyDescent="0.3">
      <c r="A7" s="1"/>
      <c r="B7" s="69" t="s">
        <v>136</v>
      </c>
      <c r="C7" s="70"/>
      <c r="D7" s="71"/>
    </row>
    <row r="8" spans="1:5" ht="15.6" x14ac:dyDescent="0.3">
      <c r="A8" s="1"/>
      <c r="B8" s="109" t="s">
        <v>143</v>
      </c>
      <c r="C8" s="70"/>
      <c r="D8" s="71"/>
    </row>
    <row r="9" spans="1:5" ht="15.6" x14ac:dyDescent="0.3">
      <c r="A9" s="1"/>
      <c r="B9" s="109" t="s">
        <v>144</v>
      </c>
      <c r="C9" s="70"/>
      <c r="D9" s="71"/>
    </row>
    <row r="10" spans="1:5" ht="15.6" x14ac:dyDescent="0.3">
      <c r="A10" s="72" t="s">
        <v>122</v>
      </c>
      <c r="B10" s="69" t="s">
        <v>123</v>
      </c>
      <c r="C10" s="73">
        <f>'1кв'!B50+'2кв'!B53+'3кв'!B55+'4кв'!B53</f>
        <v>608913.35</v>
      </c>
      <c r="D10" s="74"/>
    </row>
    <row r="11" spans="1:5" ht="15.6" x14ac:dyDescent="0.3">
      <c r="A11" s="72"/>
      <c r="B11" s="89" t="s">
        <v>137</v>
      </c>
      <c r="C11" s="73">
        <f>'1кв'!B51+'2кв'!B54+'3кв'!B56+'4кв'!B54</f>
        <v>51794.15</v>
      </c>
      <c r="D11" s="74"/>
    </row>
    <row r="12" spans="1:5" ht="15.6" x14ac:dyDescent="0.3">
      <c r="A12" s="72"/>
      <c r="B12" s="42" t="s">
        <v>59</v>
      </c>
      <c r="C12" s="73">
        <f>'1кв'!B52+'2кв'!B55+'3кв'!B57+'4кв'!B55</f>
        <v>3600</v>
      </c>
      <c r="D12" s="74"/>
    </row>
    <row r="13" spans="1:5" ht="15.6" x14ac:dyDescent="0.3">
      <c r="A13" s="75"/>
      <c r="B13" s="69" t="s">
        <v>124</v>
      </c>
      <c r="C13" s="76">
        <f>SUM(C10:C12)</f>
        <v>664307.5</v>
      </c>
      <c r="D13" s="71"/>
    </row>
    <row r="14" spans="1:5" ht="15.6" x14ac:dyDescent="0.3">
      <c r="A14" s="1"/>
      <c r="B14" s="108"/>
      <c r="C14" s="108"/>
      <c r="D14" s="77"/>
    </row>
    <row r="15" spans="1:5" ht="15.6" x14ac:dyDescent="0.3">
      <c r="A15" s="1" t="s">
        <v>125</v>
      </c>
      <c r="B15" s="42" t="s">
        <v>50</v>
      </c>
      <c r="C15" s="78">
        <f>'1кв'!E22+'2кв'!E22+'3кв'!E22+'4кв'!E22</f>
        <v>354286.34400000004</v>
      </c>
      <c r="D15" s="77"/>
    </row>
    <row r="16" spans="1:5" ht="15.6" x14ac:dyDescent="0.3">
      <c r="A16" s="1"/>
      <c r="B16" s="29" t="s">
        <v>49</v>
      </c>
      <c r="C16" s="78">
        <f>'1кв'!E23+'2кв'!E23+'3кв'!E23+'4кв'!E23</f>
        <v>135587.56800000003</v>
      </c>
      <c r="D16" s="77"/>
      <c r="E16" s="79"/>
    </row>
    <row r="17" spans="1:5" ht="41.4" x14ac:dyDescent="0.3">
      <c r="A17" s="1"/>
      <c r="B17" s="7" t="s">
        <v>67</v>
      </c>
      <c r="C17" s="78">
        <f>'1кв'!E24+'2кв'!E24+'3кв'!E24+'4кв'!E24</f>
        <v>18350.52</v>
      </c>
      <c r="D17" s="77"/>
      <c r="E17" s="79"/>
    </row>
    <row r="18" spans="1:5" ht="15.6" x14ac:dyDescent="0.3">
      <c r="B18" s="7" t="s">
        <v>69</v>
      </c>
      <c r="C18" s="78">
        <f>'2кв'!E25+'3кв'!E25+'4кв'!E25</f>
        <v>3109.74</v>
      </c>
      <c r="D18" s="77"/>
    </row>
    <row r="19" spans="1:5" ht="15.6" x14ac:dyDescent="0.3">
      <c r="B19" s="109" t="s">
        <v>142</v>
      </c>
      <c r="C19" s="78">
        <f>'1кв'!E25+'2кв'!E26+'3кв'!E26+'4кв'!E26</f>
        <v>38175.699999999997</v>
      </c>
      <c r="D19" s="77"/>
    </row>
    <row r="20" spans="1:5" ht="15.6" x14ac:dyDescent="0.3">
      <c r="B20" s="109" t="s">
        <v>141</v>
      </c>
      <c r="C20" s="78">
        <f>'1кв'!E26+'2кв'!E27+'3кв'!E27+'4кв'!E27</f>
        <v>27004.92</v>
      </c>
      <c r="D20" s="77"/>
    </row>
    <row r="21" spans="1:5" ht="15.6" x14ac:dyDescent="0.3">
      <c r="A21" s="1"/>
      <c r="B21" s="80" t="s">
        <v>126</v>
      </c>
      <c r="C21" s="78">
        <f>'1кв'!E27+'2кв'!E28+'3кв'!E28+'4кв'!E28</f>
        <v>10273.93</v>
      </c>
      <c r="D21" s="77"/>
    </row>
    <row r="22" spans="1:5" ht="15.6" x14ac:dyDescent="0.3">
      <c r="A22" s="1"/>
      <c r="B22" s="81" t="s">
        <v>139</v>
      </c>
      <c r="C22" s="82">
        <f>50.21*197.1+38.1*206.95</f>
        <v>17781.186000000002</v>
      </c>
      <c r="D22" s="77"/>
    </row>
    <row r="23" spans="1:5" ht="15.6" x14ac:dyDescent="0.3">
      <c r="A23" s="1"/>
      <c r="B23" s="83" t="s">
        <v>127</v>
      </c>
      <c r="C23" s="82">
        <f>SUM(C24:C33)</f>
        <v>140531.5</v>
      </c>
      <c r="D23" s="77"/>
    </row>
    <row r="24" spans="1:5" ht="15.6" x14ac:dyDescent="0.3">
      <c r="A24" s="1"/>
      <c r="B24" s="44" t="s">
        <v>57</v>
      </c>
      <c r="C24" s="84">
        <f>'1кв'!E31</f>
        <v>1811.39</v>
      </c>
      <c r="D24" s="77"/>
    </row>
    <row r="25" spans="1:5" ht="15.6" x14ac:dyDescent="0.3">
      <c r="A25" s="1"/>
      <c r="B25" s="53" t="s">
        <v>71</v>
      </c>
      <c r="C25" s="84">
        <f>'2кв'!E29</f>
        <v>2679.53</v>
      </c>
      <c r="D25" s="77"/>
    </row>
    <row r="26" spans="1:5" ht="15.6" x14ac:dyDescent="0.3">
      <c r="A26" s="1"/>
      <c r="B26" s="54" t="s">
        <v>81</v>
      </c>
      <c r="C26" s="43">
        <v>72083.929999999993</v>
      </c>
      <c r="D26" s="77"/>
    </row>
    <row r="27" spans="1:5" ht="15.6" x14ac:dyDescent="0.3">
      <c r="A27" s="1"/>
      <c r="B27" s="53" t="s">
        <v>76</v>
      </c>
      <c r="C27" s="43">
        <v>10964.32</v>
      </c>
      <c r="D27" s="77"/>
    </row>
    <row r="28" spans="1:5" ht="15.6" x14ac:dyDescent="0.3">
      <c r="A28" s="1"/>
      <c r="B28" s="53" t="s">
        <v>138</v>
      </c>
      <c r="C28" s="8">
        <f>996.7*2</f>
        <v>1993.4</v>
      </c>
      <c r="D28" s="77"/>
    </row>
    <row r="29" spans="1:5" ht="15.6" x14ac:dyDescent="0.3">
      <c r="A29" s="1"/>
      <c r="B29" s="56" t="s">
        <v>94</v>
      </c>
      <c r="C29" s="8">
        <v>3000.46</v>
      </c>
      <c r="D29" s="77"/>
    </row>
    <row r="30" spans="1:5" ht="15.6" x14ac:dyDescent="0.3">
      <c r="A30" s="1"/>
      <c r="B30" s="57" t="s">
        <v>95</v>
      </c>
      <c r="C30" s="8">
        <v>28327.68</v>
      </c>
      <c r="D30" s="77"/>
    </row>
    <row r="31" spans="1:5" ht="15.6" x14ac:dyDescent="0.3">
      <c r="A31" s="1"/>
      <c r="B31" s="63" t="s">
        <v>109</v>
      </c>
      <c r="C31" s="84">
        <f>'4кв'!E32</f>
        <v>10879.04</v>
      </c>
      <c r="D31" s="77"/>
    </row>
    <row r="32" spans="1:5" ht="15.6" x14ac:dyDescent="0.3">
      <c r="A32" s="1"/>
      <c r="B32" s="64" t="s">
        <v>110</v>
      </c>
      <c r="C32" s="84">
        <f>'4кв'!E34</f>
        <v>5301.23</v>
      </c>
      <c r="D32" s="77"/>
    </row>
    <row r="33" spans="1:5" ht="15.6" x14ac:dyDescent="0.3">
      <c r="A33" s="1"/>
      <c r="B33" s="65" t="s">
        <v>111</v>
      </c>
      <c r="C33" s="84">
        <f>'4кв'!E35</f>
        <v>3490.52</v>
      </c>
      <c r="D33" s="77"/>
    </row>
    <row r="34" spans="1:5" ht="15.6" x14ac:dyDescent="0.3">
      <c r="A34" s="1"/>
      <c r="B34" s="85" t="s">
        <v>128</v>
      </c>
      <c r="C34" s="86">
        <f>SUM(C15:C23)</f>
        <v>745101.40800000017</v>
      </c>
      <c r="D34" s="77"/>
      <c r="E34" s="79"/>
    </row>
    <row r="35" spans="1:5" ht="15.6" x14ac:dyDescent="0.3">
      <c r="A35" s="1"/>
      <c r="B35" s="87" t="s">
        <v>129</v>
      </c>
      <c r="C35" s="86">
        <f>C6+C13-C34</f>
        <v>83791.441999999806</v>
      </c>
      <c r="D35" s="77"/>
    </row>
    <row r="36" spans="1:5" ht="15.6" x14ac:dyDescent="0.3">
      <c r="A36" s="1"/>
      <c r="B36" s="72"/>
      <c r="C36" s="72"/>
      <c r="D36" s="77"/>
    </row>
    <row r="37" spans="1:5" ht="15.6" x14ac:dyDescent="0.3">
      <c r="A37" s="1"/>
      <c r="B37" s="72"/>
      <c r="C37" s="72"/>
      <c r="D37" s="77"/>
    </row>
    <row r="38" spans="1:5" ht="15.6" x14ac:dyDescent="0.3">
      <c r="A38" s="1"/>
      <c r="B38" s="72"/>
      <c r="C38" s="72"/>
      <c r="D38" s="77"/>
    </row>
    <row r="39" spans="1:5" ht="15.6" x14ac:dyDescent="0.3">
      <c r="A39" s="72" t="s">
        <v>130</v>
      </c>
      <c r="C39" s="72"/>
      <c r="D39" s="77"/>
    </row>
    <row r="40" spans="1:5" ht="15.6" x14ac:dyDescent="0.3">
      <c r="A40" s="1"/>
      <c r="B40" s="72"/>
      <c r="C40" s="72"/>
      <c r="D40" s="77"/>
    </row>
    <row r="41" spans="1:5" ht="15.6" x14ac:dyDescent="0.3">
      <c r="A41" s="1"/>
      <c r="B41" s="72"/>
      <c r="C41" s="72"/>
      <c r="D41" s="77"/>
    </row>
    <row r="42" spans="1:5" ht="15.6" x14ac:dyDescent="0.3">
      <c r="A42" s="1" t="s">
        <v>131</v>
      </c>
      <c r="B42" s="72" t="s">
        <v>132</v>
      </c>
      <c r="C42" s="72"/>
      <c r="D42" s="77"/>
    </row>
    <row r="43" spans="1:5" ht="15.6" x14ac:dyDescent="0.3">
      <c r="A43" s="1"/>
      <c r="B43" s="72" t="s">
        <v>133</v>
      </c>
      <c r="C43" s="72"/>
      <c r="D43" s="77"/>
    </row>
    <row r="44" spans="1:5" ht="15.6" x14ac:dyDescent="0.3">
      <c r="A44" s="1"/>
      <c r="B44" s="72" t="s">
        <v>134</v>
      </c>
      <c r="C44" s="72"/>
      <c r="D44" s="77"/>
    </row>
    <row r="45" spans="1:5" ht="15.6" x14ac:dyDescent="0.3">
      <c r="A45" s="1"/>
      <c r="B45" s="72"/>
      <c r="C45" s="72"/>
      <c r="D45" s="77"/>
    </row>
    <row r="46" spans="1:5" ht="15.6" x14ac:dyDescent="0.3">
      <c r="A46" s="1"/>
      <c r="B46" s="72"/>
      <c r="C46" s="72"/>
      <c r="D46" s="77"/>
    </row>
    <row r="47" spans="1:5" ht="15.6" x14ac:dyDescent="0.3">
      <c r="A47" s="88"/>
      <c r="B47" s="90"/>
      <c r="C47" s="88"/>
      <c r="D47" s="77"/>
    </row>
    <row r="48" spans="1:5" ht="15.6" x14ac:dyDescent="0.3">
      <c r="A48" s="1"/>
      <c r="B48" s="72"/>
      <c r="C48" s="72"/>
      <c r="D48" s="77"/>
    </row>
    <row r="49" spans="1:4" ht="15.6" x14ac:dyDescent="0.3">
      <c r="A49" s="1"/>
      <c r="B49" s="72"/>
      <c r="C49" s="72"/>
      <c r="D49" s="77"/>
    </row>
    <row r="50" spans="1:4" ht="15.6" x14ac:dyDescent="0.3">
      <c r="A50" s="1"/>
      <c r="B50" s="72"/>
      <c r="C50" s="72"/>
      <c r="D50" s="77"/>
    </row>
    <row r="51" spans="1:4" ht="15.6" x14ac:dyDescent="0.3">
      <c r="A51" s="1"/>
      <c r="B51" s="72"/>
      <c r="C51" s="72"/>
      <c r="D51" s="77"/>
    </row>
  </sheetData>
  <mergeCells count="6">
    <mergeCell ref="B14:C14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2021-03-16T13:50:04Z</dcterms:modified>
</cp:coreProperties>
</file>