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'3кв'!$A$1:$E$52</definedName>
    <definedName name="_xlnm.Print_Area" localSheetId="3">'4кв'!$A$1:$E$49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17" i="17" l="1"/>
  <c r="C16" i="17"/>
  <c r="C19" i="17"/>
  <c r="C18" i="17"/>
  <c r="C13" i="17"/>
  <c r="C14" i="17"/>
  <c r="C15" i="17"/>
  <c r="C12" i="17"/>
  <c r="C9" i="17"/>
  <c r="C8" i="17"/>
  <c r="C10" i="17" s="1"/>
  <c r="C6" i="17"/>
  <c r="C20" i="17" l="1"/>
  <c r="C21" i="17" s="1"/>
  <c r="B44" i="16" l="1"/>
  <c r="B47" i="16"/>
  <c r="E26" i="16"/>
  <c r="E25" i="16"/>
  <c r="E23" i="16"/>
  <c r="E22" i="16"/>
  <c r="E21" i="16"/>
  <c r="E27" i="16" l="1"/>
  <c r="B48" i="16" s="1"/>
  <c r="B49" i="16" s="1"/>
  <c r="E30" i="15"/>
  <c r="E26" i="15"/>
  <c r="E27" i="15"/>
  <c r="E28" i="15"/>
  <c r="E25" i="15"/>
  <c r="B47" i="15"/>
  <c r="B50" i="15"/>
  <c r="E23" i="15"/>
  <c r="E22" i="15"/>
  <c r="E21" i="15"/>
  <c r="B51" i="15" l="1"/>
  <c r="B52" i="15"/>
  <c r="B45" i="14"/>
  <c r="E28" i="14"/>
  <c r="E24" i="14"/>
  <c r="E27" i="14" l="1"/>
  <c r="E26" i="14"/>
  <c r="E22" i="14"/>
  <c r="B48" i="14" l="1"/>
  <c r="E23" i="14"/>
  <c r="D21" i="14"/>
  <c r="E21" i="14" s="1"/>
  <c r="B49" i="14" s="1"/>
  <c r="B50" i="14" l="1"/>
  <c r="E27" i="13"/>
  <c r="B47" i="13"/>
  <c r="E25" i="13"/>
  <c r="E22" i="13"/>
  <c r="D21" i="13" l="1"/>
  <c r="E26" i="13" l="1"/>
  <c r="E23" i="13" l="1"/>
  <c r="E21" i="13"/>
  <c r="B48" i="13" l="1"/>
  <c r="B49" i="13" s="1"/>
</calcChain>
</file>

<file path=xl/sharedStrings.xml><?xml version="1.0" encoding="utf-8"?>
<sst xmlns="http://schemas.openxmlformats.org/spreadsheetml/2006/main" count="291" uniqueCount="107">
  <si>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</si>
  <si>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</si>
  <si>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</si>
  <si>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</si>
  <si>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</si>
  <si>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</si>
  <si>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</si>
  <si>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</si>
  <si>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</si>
  <si>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</si>
  <si>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</si>
  <si>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</si>
  <si>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</si>
  <si>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</si>
  <si>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</si>
  <si>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</si>
  <si>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</si>
  <si>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</si>
  <si>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</si>
  <si>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</si>
  <si>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</si>
  <si>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</si>
  <si>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</si>
  <si>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</si>
  <si>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</si>
  <si>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</si>
  <si>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</si>
  <si>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</si>
  <si>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</si>
  <si>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</si>
  <si>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</si>
  <si>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</si>
  <si>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</si>
  <si>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</si>
  <si>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</si>
  <si>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</si>
  <si>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</si>
  <si>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</si>
  <si>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</si>
  <si>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</si>
  <si>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</si>
  <si>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</si>
  <si>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</si>
  <si>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</si>
  <si>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>март</t>
  </si>
  <si>
    <t>ч/ч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</si>
  <si>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</si>
  <si>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</si>
  <si>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с 26.03 по 31.03</t>
  </si>
  <si>
    <t>Частичный ремонт кровли</t>
  </si>
  <si>
    <t>Остекление слухового окна</t>
  </si>
  <si>
    <t>Предъявлено населению 102895,08 руб.</t>
  </si>
  <si>
    <t xml:space="preserve">           2. Всего за период с "01" 01 2020 г. по "31" 03 2020г. выполнено работ (оказано услуг) на общую сумму семьдесят четыре тысячи шестьсот пятьдесят три рубля 05 копеек</t>
  </si>
  <si>
    <t xml:space="preserve">Оплачено за размещение оборудования ТТК </t>
  </si>
  <si>
    <t>за 1 квартал 2020 года</t>
  </si>
  <si>
    <t>"31" 03 2020г.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</si>
  <si>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</si>
  <si>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</si>
  <si>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</si>
  <si>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</si>
  <si>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Поверка ОПУ ХВС</t>
  </si>
  <si>
    <t>посадка саженцев кизильника</t>
  </si>
  <si>
    <t>замена примыкания вентканалов</t>
  </si>
  <si>
    <t>апрель</t>
  </si>
  <si>
    <t>май</t>
  </si>
  <si>
    <t>Предъявлено населению 102373,44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</si>
  <si>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девять тысяч пятьсот двадцать семьрублей 93 копейки</t>
    </r>
  </si>
  <si>
    <t>за 3 квартал 2020 года</t>
  </si>
  <si>
    <t>"30" 09 2020 г.</t>
  </si>
  <si>
    <t>3 квартал</t>
  </si>
  <si>
    <t>Обрезка поросли возле контейнерной площадки</t>
  </si>
  <si>
    <t>замена крана отопления</t>
  </si>
  <si>
    <t>замена ручки окна</t>
  </si>
  <si>
    <t>прочистка дымохода (кв.5)</t>
  </si>
  <si>
    <t>июль</t>
  </si>
  <si>
    <t>август</t>
  </si>
  <si>
    <t>сентябрь</t>
  </si>
  <si>
    <t>Ремонт ВРУ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</si>
  <si>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семь тысяч пятьсот шестьдесят семь рублей 62 копейки</t>
    </r>
  </si>
  <si>
    <t>за 4 квартал 2020 года</t>
  </si>
  <si>
    <t>"31" 12 2020 г.</t>
  </si>
  <si>
    <t>4 квартал</t>
  </si>
  <si>
    <t>Частичный ремонт шиферной кровли</t>
  </si>
  <si>
    <t>Ремонт,установка,смазка кодового замка и регулировка доводчика</t>
  </si>
  <si>
    <t>октябрь</t>
  </si>
  <si>
    <t>декабрь</t>
  </si>
  <si>
    <t xml:space="preserve">           2. Всего за период с "01" 10 2020 г. по "31" 12 2020 г. выполнено работ (оказано услуг) на общую сумму восемьдесят две тысячи сорок три рубля 75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</si>
  <si>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</si>
  <si>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</si>
  <si>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</si>
  <si>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</si>
  <si>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</si>
  <si>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</si>
  <si>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</si>
  <si>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</si>
  <si>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</si>
  <si>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</si>
  <si>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</si>
  <si>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</si>
  <si>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</si>
  <si>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</si>
  <si>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</si>
  <si>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</si>
  <si>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по ж.д. ул.Линейная,15а</t>
  </si>
  <si>
    <t>Начислено всего 410015,4</t>
  </si>
  <si>
    <t>Непредвиденные работы 19,5 ч/ч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</si>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</sst>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4" xfId="0" applyFont="1" applyBorder="1" applyAlignment="1">
      <alignment wrapText="1"/>
    </xf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1" xfId="0" applyFont="1" applyBorder="1"/>
    <xf numFmtId="0" fontId="11" fillId="0" borderId="6" xfId="0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3" fontId="10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39" fontId="7" fillId="0" borderId="0" xfId="0" applyNumberFormat="1" applyFont="1"/>
    <xf numFmtId="0" fontId="11" fillId="0" borderId="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9" fontId="7" fillId="0" borderId="0" xfId="1" applyNumberFormat="1" applyFont="1"/>
    <xf numFmtId="0" fontId="4" fillId="0" borderId="8" xfId="0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43" fontId="1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4" fillId="2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1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E24" sqref="E24"/>
    </sheetView>
  </sheetViews>
  <sheetFormatPr defaultColWidth="9.109375" defaultRowHeight="13.8" x14ac:dyDescent="0.25"/>
  <cols>
    <col min="1" max="1" width="32.5546875" style="2" customWidth="1"/>
    <col min="2" max="2" width="20.33203125" style="2" customWidth="1"/>
    <col min="3" max="3" width="14.44140625" style="2" customWidth="1"/>
    <col min="4" max="4" width="14.6640625" style="2" customWidth="1"/>
    <col min="5" max="5" width="14.109375" style="2" customWidth="1"/>
    <col min="6" max="6" width="9.109375" style="2"/>
    <col min="7" max="7" width="12.109375" style="2" bestFit="1" customWidth="1"/>
    <col min="8" max="16384" width="9.109375" style="2"/>
  </cols>
  <sheetData>
    <row r="1" spans="1:5" ht="15.6" x14ac:dyDescent="0.25">
      <c r="A1" s="58" t="s">
        <v>10</v>
      </c>
      <c r="B1" s="58"/>
      <c r="C1" s="58"/>
      <c r="D1" s="58"/>
      <c r="E1" s="58"/>
    </row>
    <row r="2" spans="1:5" ht="31.5" customHeight="1" x14ac:dyDescent="0.3">
      <c r="A2" s="59" t="s">
        <v>11</v>
      </c>
      <c r="B2" s="60"/>
      <c r="C2" s="60"/>
      <c r="D2" s="60"/>
      <c r="E2" s="60"/>
    </row>
    <row r="3" spans="1:5" x14ac:dyDescent="0.25">
      <c r="A3" s="61" t="s">
        <v>54</v>
      </c>
      <c r="B3" s="61"/>
      <c r="C3" s="61"/>
      <c r="D3" s="61"/>
      <c r="E3" s="61"/>
    </row>
    <row r="4" spans="1:5" s="1" customFormat="1" ht="15.6" x14ac:dyDescent="0.3">
      <c r="A4" s="16" t="s">
        <v>12</v>
      </c>
      <c r="B4" s="4"/>
      <c r="C4" s="4"/>
      <c r="D4" s="4"/>
      <c r="E4" s="17" t="s">
        <v>55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62" t="s">
        <v>0</v>
      </c>
      <c r="B6" s="62"/>
      <c r="C6" s="62"/>
      <c r="D6" s="62"/>
      <c r="E6" s="62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2" t="s">
        <v>24</v>
      </c>
      <c r="B9" s="62"/>
      <c r="C9" s="62"/>
      <c r="D9" s="62"/>
      <c r="E9" s="62"/>
    </row>
    <row r="10" spans="1:5" ht="24.75" customHeight="1" x14ac:dyDescent="0.25">
      <c r="A10" s="65" t="s">
        <v>13</v>
      </c>
      <c r="B10" s="66"/>
      <c r="C10" s="66"/>
      <c r="D10" s="66"/>
      <c r="E10" s="66"/>
    </row>
    <row r="11" spans="1:5" ht="29.25" customHeight="1" x14ac:dyDescent="0.25">
      <c r="A11" s="62" t="s">
        <v>33</v>
      </c>
      <c r="B11" s="62"/>
      <c r="C11" s="62"/>
      <c r="D11" s="62"/>
      <c r="E11" s="62"/>
    </row>
    <row r="12" spans="1:5" ht="21.6" customHeight="1" x14ac:dyDescent="0.25">
      <c r="A12" s="62" t="s">
        <v>20</v>
      </c>
      <c r="B12" s="62"/>
      <c r="C12" s="62"/>
      <c r="D12" s="62"/>
      <c r="E12" s="62"/>
    </row>
    <row r="13" spans="1:5" x14ac:dyDescent="0.25">
      <c r="A13" s="57" t="s">
        <v>2</v>
      </c>
      <c r="B13" s="67"/>
      <c r="C13" s="67"/>
      <c r="D13" s="67"/>
      <c r="E13" s="67"/>
    </row>
    <row r="14" spans="1:5" ht="18" customHeight="1" x14ac:dyDescent="0.25">
      <c r="A14" s="62" t="s">
        <v>21</v>
      </c>
      <c r="B14" s="62"/>
      <c r="C14" s="62"/>
      <c r="D14" s="62"/>
      <c r="E14" s="62"/>
    </row>
    <row r="15" spans="1:5" x14ac:dyDescent="0.25">
      <c r="A15" s="57" t="s">
        <v>14</v>
      </c>
      <c r="B15" s="67"/>
      <c r="C15" s="67"/>
      <c r="D15" s="67"/>
      <c r="E15" s="67"/>
    </row>
    <row r="16" spans="1:5" ht="28.5" customHeight="1" x14ac:dyDescent="0.25">
      <c r="A16" s="62" t="s">
        <v>15</v>
      </c>
      <c r="B16" s="62"/>
      <c r="C16" s="62"/>
      <c r="D16" s="62"/>
      <c r="E16" s="62"/>
    </row>
    <row r="17" spans="1:7" ht="55.95" customHeight="1" x14ac:dyDescent="0.25">
      <c r="A17" s="62" t="s">
        <v>25</v>
      </c>
      <c r="B17" s="62"/>
      <c r="C17" s="62"/>
      <c r="D17" s="62"/>
      <c r="E17" s="62"/>
    </row>
    <row r="18" spans="1:7" ht="31.5" customHeight="1" x14ac:dyDescent="0.25">
      <c r="A18" s="68" t="s">
        <v>26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v>1640.6</v>
      </c>
      <c r="G19" s="2">
        <v>3</v>
      </c>
    </row>
    <row r="20" spans="1:7" ht="138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9.6" x14ac:dyDescent="0.3">
      <c r="A21" s="24" t="s">
        <v>46</v>
      </c>
      <c r="B21" s="9" t="s">
        <v>35</v>
      </c>
      <c r="C21" s="3" t="s">
        <v>4</v>
      </c>
      <c r="D21" s="3">
        <f>11.61</f>
        <v>11.61</v>
      </c>
      <c r="E21" s="8">
        <f>D21*F19*G19</f>
        <v>57142.097999999998</v>
      </c>
      <c r="G21" s="14"/>
    </row>
    <row r="22" spans="1:7" ht="55.2" x14ac:dyDescent="0.25">
      <c r="A22" s="7" t="s">
        <v>47</v>
      </c>
      <c r="B22" s="39" t="s">
        <v>48</v>
      </c>
      <c r="C22" s="3" t="s">
        <v>4</v>
      </c>
      <c r="D22" s="3"/>
      <c r="E22" s="8">
        <f>173.28</f>
        <v>173.28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3.3</v>
      </c>
      <c r="E23" s="8">
        <f>D23*F19*G19</f>
        <v>16241.939999999999</v>
      </c>
      <c r="G23" s="14"/>
    </row>
    <row r="24" spans="1:7" x14ac:dyDescent="0.25">
      <c r="A24" s="25" t="s">
        <v>27</v>
      </c>
      <c r="B24" s="26" t="s">
        <v>43</v>
      </c>
      <c r="C24" s="27" t="s">
        <v>28</v>
      </c>
      <c r="D24" s="27"/>
      <c r="E24" s="8">
        <v>602.98</v>
      </c>
      <c r="G24" s="14"/>
    </row>
    <row r="25" spans="1:7" ht="25.95" customHeight="1" x14ac:dyDescent="0.25">
      <c r="A25" s="11" t="s">
        <v>49</v>
      </c>
      <c r="B25" s="29" t="s">
        <v>44</v>
      </c>
      <c r="C25" s="36" t="s">
        <v>45</v>
      </c>
      <c r="D25" s="22">
        <v>1.5</v>
      </c>
      <c r="E25" s="37">
        <f>D25*197.1</f>
        <v>295.64999999999998</v>
      </c>
    </row>
    <row r="26" spans="1:7" ht="27.6" customHeight="1" x14ac:dyDescent="0.25">
      <c r="A26" s="11" t="s">
        <v>50</v>
      </c>
      <c r="B26" s="29" t="s">
        <v>44</v>
      </c>
      <c r="C26" s="21" t="s">
        <v>45</v>
      </c>
      <c r="D26" s="22">
        <v>1</v>
      </c>
      <c r="E26" s="23">
        <f>D26*197.1</f>
        <v>197.1</v>
      </c>
    </row>
    <row r="27" spans="1:7" s="10" customFormat="1" x14ac:dyDescent="0.25">
      <c r="A27" s="18" t="s">
        <v>42</v>
      </c>
      <c r="B27" s="31"/>
      <c r="C27" s="19"/>
      <c r="D27" s="28"/>
      <c r="E27" s="20">
        <f>SUM(E21:E26)</f>
        <v>74653.047999999995</v>
      </c>
    </row>
    <row r="29" spans="1:7" ht="32.25" customHeight="1" x14ac:dyDescent="0.25">
      <c r="A29" s="64" t="s">
        <v>52</v>
      </c>
      <c r="B29" s="64"/>
      <c r="C29" s="64"/>
      <c r="D29" s="64"/>
      <c r="E29" s="64"/>
    </row>
    <row r="30" spans="1:7" ht="30.75" customHeight="1" x14ac:dyDescent="0.25">
      <c r="A30" s="62" t="s">
        <v>19</v>
      </c>
      <c r="B30" s="62"/>
      <c r="C30" s="62"/>
      <c r="D30" s="62"/>
      <c r="E30" s="62"/>
    </row>
    <row r="31" spans="1:7" x14ac:dyDescent="0.25">
      <c r="A31" s="62" t="s">
        <v>18</v>
      </c>
      <c r="B31" s="62"/>
      <c r="C31" s="62"/>
      <c r="D31" s="62"/>
      <c r="E31" s="62"/>
      <c r="F31" s="10"/>
      <c r="G31" s="10"/>
    </row>
    <row r="32" spans="1:7" x14ac:dyDescent="0.25">
      <c r="A32" s="62" t="s">
        <v>32</v>
      </c>
      <c r="B32" s="62"/>
      <c r="C32" s="62"/>
      <c r="D32" s="62"/>
      <c r="E32" s="62"/>
    </row>
    <row r="33" spans="1:5" x14ac:dyDescent="0.25">
      <c r="A33" s="62" t="s">
        <v>16</v>
      </c>
      <c r="B33" s="62"/>
      <c r="C33" s="62"/>
      <c r="D33" s="62"/>
      <c r="E33" s="62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2" t="s">
        <v>16</v>
      </c>
      <c r="B35" s="62"/>
      <c r="C35" s="62"/>
      <c r="D35" s="62"/>
      <c r="E35" s="62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70" t="s">
        <v>17</v>
      </c>
      <c r="C37" s="70"/>
      <c r="D37" s="70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71" t="s">
        <v>31</v>
      </c>
      <c r="B39" s="71"/>
      <c r="C39" s="71"/>
      <c r="D39" s="71"/>
      <c r="E39" s="5"/>
    </row>
    <row r="40" spans="1:5" x14ac:dyDescent="0.25">
      <c r="B40" s="70" t="s">
        <v>17</v>
      </c>
      <c r="C40" s="70"/>
      <c r="D40" s="70"/>
      <c r="E40" s="6" t="s">
        <v>6</v>
      </c>
    </row>
    <row r="42" spans="1:5" x14ac:dyDescent="0.25">
      <c r="A42" s="2" t="s">
        <v>37</v>
      </c>
    </row>
    <row r="43" spans="1:5" x14ac:dyDescent="0.25">
      <c r="A43" s="10" t="s">
        <v>36</v>
      </c>
    </row>
    <row r="44" spans="1:5" x14ac:dyDescent="0.25">
      <c r="A44" s="2" t="s">
        <v>41</v>
      </c>
      <c r="B44" s="35">
        <v>28202.55</v>
      </c>
    </row>
    <row r="45" spans="1:5" ht="26.4" x14ac:dyDescent="0.25">
      <c r="A45" s="15" t="s">
        <v>51</v>
      </c>
      <c r="B45" s="12"/>
    </row>
    <row r="46" spans="1:5" x14ac:dyDescent="0.25">
      <c r="A46" s="2" t="s">
        <v>38</v>
      </c>
      <c r="B46" s="12">
        <v>114596.36</v>
      </c>
    </row>
    <row r="47" spans="1:5" ht="27.6" x14ac:dyDescent="0.25">
      <c r="A47" s="38" t="s">
        <v>53</v>
      </c>
      <c r="B47" s="12">
        <f>100*3</f>
        <v>300</v>
      </c>
    </row>
    <row r="48" spans="1:5" ht="27.6" x14ac:dyDescent="0.25">
      <c r="A48" s="34" t="s">
        <v>34</v>
      </c>
      <c r="B48" s="12">
        <f>E27</f>
        <v>74653.047999999995</v>
      </c>
    </row>
    <row r="49" spans="1:2" x14ac:dyDescent="0.25">
      <c r="A49" s="13" t="s">
        <v>40</v>
      </c>
      <c r="B49" s="30">
        <f>B44+B46+B47-B48</f>
        <v>68445.862000000008</v>
      </c>
    </row>
    <row r="50" spans="1:2" x14ac:dyDescent="0.25">
      <c r="B50" s="14"/>
    </row>
  </sheetData>
  <mergeCells count="28"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  <mergeCell ref="A29:E29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3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2.5546875" style="2" customWidth="1"/>
    <col min="2" max="2" width="20.33203125" style="2" customWidth="1"/>
    <col min="3" max="3" width="14.44140625" style="2" customWidth="1"/>
    <col min="4" max="4" width="14.6640625" style="2" customWidth="1"/>
    <col min="5" max="5" width="14.109375" style="2" customWidth="1"/>
    <col min="6" max="6" width="9.109375" style="2"/>
    <col min="7" max="7" width="12.109375" style="2" bestFit="1" customWidth="1"/>
    <col min="8" max="16384" width="9.109375" style="2"/>
  </cols>
  <sheetData>
    <row r="1" spans="1:5" ht="15.6" x14ac:dyDescent="0.25">
      <c r="A1" s="58" t="s">
        <v>10</v>
      </c>
      <c r="B1" s="58"/>
      <c r="C1" s="58"/>
      <c r="D1" s="58"/>
      <c r="E1" s="58"/>
    </row>
    <row r="2" spans="1:5" ht="31.5" customHeight="1" x14ac:dyDescent="0.3">
      <c r="A2" s="59" t="s">
        <v>11</v>
      </c>
      <c r="B2" s="60"/>
      <c r="C2" s="60"/>
      <c r="D2" s="60"/>
      <c r="E2" s="60"/>
    </row>
    <row r="3" spans="1:5" x14ac:dyDescent="0.25">
      <c r="A3" s="61" t="s">
        <v>56</v>
      </c>
      <c r="B3" s="61"/>
      <c r="C3" s="61"/>
      <c r="D3" s="61"/>
      <c r="E3" s="61"/>
    </row>
    <row r="4" spans="1:5" s="1" customFormat="1" ht="15.6" x14ac:dyDescent="0.3">
      <c r="A4" s="16" t="s">
        <v>12</v>
      </c>
      <c r="B4" s="4"/>
      <c r="C4" s="4"/>
      <c r="D4" s="4"/>
      <c r="E4" s="17" t="s">
        <v>57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62" t="s">
        <v>0</v>
      </c>
      <c r="B6" s="62"/>
      <c r="C6" s="62"/>
      <c r="D6" s="62"/>
      <c r="E6" s="62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2" t="s">
        <v>24</v>
      </c>
      <c r="B9" s="62"/>
      <c r="C9" s="62"/>
      <c r="D9" s="62"/>
      <c r="E9" s="62"/>
    </row>
    <row r="10" spans="1:5" ht="24.75" customHeight="1" x14ac:dyDescent="0.25">
      <c r="A10" s="65" t="s">
        <v>13</v>
      </c>
      <c r="B10" s="66"/>
      <c r="C10" s="66"/>
      <c r="D10" s="66"/>
      <c r="E10" s="66"/>
    </row>
    <row r="11" spans="1:5" ht="29.25" customHeight="1" x14ac:dyDescent="0.25">
      <c r="A11" s="62" t="s">
        <v>33</v>
      </c>
      <c r="B11" s="62"/>
      <c r="C11" s="62"/>
      <c r="D11" s="62"/>
      <c r="E11" s="62"/>
    </row>
    <row r="12" spans="1:5" ht="21.6" customHeight="1" x14ac:dyDescent="0.25">
      <c r="A12" s="62" t="s">
        <v>20</v>
      </c>
      <c r="B12" s="62"/>
      <c r="C12" s="62"/>
      <c r="D12" s="62"/>
      <c r="E12" s="62"/>
    </row>
    <row r="13" spans="1:5" x14ac:dyDescent="0.25">
      <c r="A13" s="57" t="s">
        <v>2</v>
      </c>
      <c r="B13" s="67"/>
      <c r="C13" s="67"/>
      <c r="D13" s="67"/>
      <c r="E13" s="67"/>
    </row>
    <row r="14" spans="1:5" ht="18" customHeight="1" x14ac:dyDescent="0.25">
      <c r="A14" s="62" t="s">
        <v>21</v>
      </c>
      <c r="B14" s="62"/>
      <c r="C14" s="62"/>
      <c r="D14" s="62"/>
      <c r="E14" s="62"/>
    </row>
    <row r="15" spans="1:5" x14ac:dyDescent="0.25">
      <c r="A15" s="57" t="s">
        <v>14</v>
      </c>
      <c r="B15" s="67"/>
      <c r="C15" s="67"/>
      <c r="D15" s="67"/>
      <c r="E15" s="67"/>
    </row>
    <row r="16" spans="1:5" ht="28.5" customHeight="1" x14ac:dyDescent="0.25">
      <c r="A16" s="62" t="s">
        <v>15</v>
      </c>
      <c r="B16" s="62"/>
      <c r="C16" s="62"/>
      <c r="D16" s="62"/>
      <c r="E16" s="62"/>
    </row>
    <row r="17" spans="1:7" ht="55.95" customHeight="1" x14ac:dyDescent="0.25">
      <c r="A17" s="62" t="s">
        <v>25</v>
      </c>
      <c r="B17" s="62"/>
      <c r="C17" s="62"/>
      <c r="D17" s="62"/>
      <c r="E17" s="62"/>
    </row>
    <row r="18" spans="1:7" ht="31.5" customHeight="1" x14ac:dyDescent="0.25">
      <c r="A18" s="68" t="s">
        <v>26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v>1640.6</v>
      </c>
      <c r="G19" s="2">
        <v>3</v>
      </c>
    </row>
    <row r="20" spans="1:7" ht="138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9.6" x14ac:dyDescent="0.3">
      <c r="A21" s="24" t="s">
        <v>46</v>
      </c>
      <c r="B21" s="9" t="s">
        <v>35</v>
      </c>
      <c r="C21" s="3" t="s">
        <v>4</v>
      </c>
      <c r="D21" s="3">
        <f>11.61</f>
        <v>11.61</v>
      </c>
      <c r="E21" s="8">
        <f>D21*F19*G19</f>
        <v>57142.097999999998</v>
      </c>
      <c r="G21" s="14"/>
    </row>
    <row r="22" spans="1:7" ht="69" x14ac:dyDescent="0.25">
      <c r="A22" s="7" t="s">
        <v>58</v>
      </c>
      <c r="B22" s="9" t="s">
        <v>59</v>
      </c>
      <c r="C22" s="3" t="s">
        <v>4</v>
      </c>
      <c r="D22" s="3"/>
      <c r="E22" s="8">
        <f>1226.1*3</f>
        <v>3678.2999999999997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3.3</v>
      </c>
      <c r="E23" s="8">
        <f>D23*F19*G19</f>
        <v>16241.939999999999</v>
      </c>
      <c r="G23" s="14"/>
    </row>
    <row r="24" spans="1:7" x14ac:dyDescent="0.25">
      <c r="A24" s="25" t="s">
        <v>27</v>
      </c>
      <c r="B24" s="26" t="s">
        <v>59</v>
      </c>
      <c r="C24" s="27" t="s">
        <v>28</v>
      </c>
      <c r="D24" s="27"/>
      <c r="E24" s="8">
        <f>784.54+240</f>
        <v>1024.54</v>
      </c>
      <c r="G24" s="14"/>
    </row>
    <row r="25" spans="1:7" ht="25.95" customHeight="1" x14ac:dyDescent="0.25">
      <c r="A25" s="11" t="s">
        <v>60</v>
      </c>
      <c r="B25" s="26" t="s">
        <v>43</v>
      </c>
      <c r="C25" s="36" t="s">
        <v>28</v>
      </c>
      <c r="D25" s="22"/>
      <c r="E25" s="37">
        <v>357</v>
      </c>
    </row>
    <row r="26" spans="1:7" ht="25.95" customHeight="1" x14ac:dyDescent="0.25">
      <c r="A26" s="11" t="s">
        <v>61</v>
      </c>
      <c r="B26" s="46" t="s">
        <v>63</v>
      </c>
      <c r="C26" s="21" t="s">
        <v>45</v>
      </c>
      <c r="D26" s="47">
        <v>1</v>
      </c>
      <c r="E26" s="8">
        <f>D26*197.1</f>
        <v>197.1</v>
      </c>
    </row>
    <row r="27" spans="1:7" ht="27.6" customHeight="1" x14ac:dyDescent="0.25">
      <c r="A27" s="11" t="s">
        <v>62</v>
      </c>
      <c r="B27" s="29" t="s">
        <v>64</v>
      </c>
      <c r="C27" s="21" t="s">
        <v>45</v>
      </c>
      <c r="D27" s="47">
        <v>4.5</v>
      </c>
      <c r="E27" s="8">
        <f>D27*197.1</f>
        <v>886.94999999999993</v>
      </c>
    </row>
    <row r="28" spans="1:7" s="10" customFormat="1" x14ac:dyDescent="0.25">
      <c r="A28" s="18" t="s">
        <v>42</v>
      </c>
      <c r="B28" s="31"/>
      <c r="C28" s="19"/>
      <c r="D28" s="28"/>
      <c r="E28" s="48">
        <f>SUM(E21:E27)</f>
        <v>79527.928</v>
      </c>
    </row>
    <row r="30" spans="1:7" ht="32.25" customHeight="1" x14ac:dyDescent="0.25">
      <c r="A30" s="64" t="s">
        <v>66</v>
      </c>
      <c r="B30" s="64"/>
      <c r="C30" s="64"/>
      <c r="D30" s="64"/>
      <c r="E30" s="64"/>
    </row>
    <row r="31" spans="1:7" ht="30.75" customHeight="1" x14ac:dyDescent="0.25">
      <c r="A31" s="62" t="s">
        <v>19</v>
      </c>
      <c r="B31" s="62"/>
      <c r="C31" s="62"/>
      <c r="D31" s="62"/>
      <c r="E31" s="62"/>
    </row>
    <row r="32" spans="1:7" x14ac:dyDescent="0.25">
      <c r="A32" s="62" t="s">
        <v>18</v>
      </c>
      <c r="B32" s="62"/>
      <c r="C32" s="62"/>
      <c r="D32" s="62"/>
      <c r="E32" s="62"/>
      <c r="F32" s="10"/>
      <c r="G32" s="10"/>
    </row>
    <row r="33" spans="1:5" x14ac:dyDescent="0.25">
      <c r="A33" s="62" t="s">
        <v>32</v>
      </c>
      <c r="B33" s="62"/>
      <c r="C33" s="62"/>
      <c r="D33" s="62"/>
      <c r="E33" s="62"/>
    </row>
    <row r="34" spans="1:5" x14ac:dyDescent="0.25">
      <c r="A34" s="62" t="s">
        <v>16</v>
      </c>
      <c r="B34" s="62"/>
      <c r="C34" s="62"/>
      <c r="D34" s="62"/>
      <c r="E34" s="62"/>
    </row>
    <row r="35" spans="1:5" x14ac:dyDescent="0.25">
      <c r="A35" s="72" t="s">
        <v>5</v>
      </c>
      <c r="B35" s="72"/>
      <c r="C35" s="72"/>
      <c r="D35" s="72"/>
      <c r="E35" s="72"/>
    </row>
    <row r="36" spans="1:5" x14ac:dyDescent="0.25">
      <c r="A36" s="62" t="s">
        <v>16</v>
      </c>
      <c r="B36" s="62"/>
      <c r="C36" s="62"/>
      <c r="D36" s="62"/>
      <c r="E36" s="62"/>
    </row>
    <row r="37" spans="1:5" x14ac:dyDescent="0.25">
      <c r="A37" s="69" t="s">
        <v>30</v>
      </c>
      <c r="B37" s="69"/>
      <c r="C37" s="69"/>
      <c r="D37" s="69"/>
      <c r="E37" s="5"/>
    </row>
    <row r="38" spans="1:5" x14ac:dyDescent="0.25">
      <c r="B38" s="70" t="s">
        <v>17</v>
      </c>
      <c r="C38" s="70"/>
      <c r="D38" s="70"/>
      <c r="E38" s="6" t="s">
        <v>6</v>
      </c>
    </row>
    <row r="39" spans="1:5" x14ac:dyDescent="0.25">
      <c r="A39" s="40"/>
      <c r="B39" s="40"/>
      <c r="C39" s="40"/>
      <c r="D39" s="40"/>
      <c r="E39" s="40"/>
    </row>
    <row r="40" spans="1:5" x14ac:dyDescent="0.25">
      <c r="A40" s="71" t="s">
        <v>31</v>
      </c>
      <c r="B40" s="71"/>
      <c r="C40" s="71"/>
      <c r="D40" s="71"/>
      <c r="E40" s="5"/>
    </row>
    <row r="41" spans="1:5" x14ac:dyDescent="0.25">
      <c r="B41" s="70" t="s">
        <v>17</v>
      </c>
      <c r="C41" s="70"/>
      <c r="D41" s="70"/>
      <c r="E41" s="6" t="s">
        <v>6</v>
      </c>
    </row>
    <row r="43" spans="1:5" x14ac:dyDescent="0.25">
      <c r="A43" s="2" t="s">
        <v>37</v>
      </c>
    </row>
    <row r="44" spans="1:5" x14ac:dyDescent="0.25">
      <c r="A44" s="10" t="s">
        <v>36</v>
      </c>
    </row>
    <row r="45" spans="1:5" x14ac:dyDescent="0.25">
      <c r="A45" s="2" t="s">
        <v>41</v>
      </c>
      <c r="B45" s="35">
        <f>'1кв'!B49</f>
        <v>68445.862000000008</v>
      </c>
    </row>
    <row r="46" spans="1:5" ht="26.4" x14ac:dyDescent="0.25">
      <c r="A46" s="15" t="s">
        <v>65</v>
      </c>
      <c r="B46" s="12"/>
    </row>
    <row r="47" spans="1:5" x14ac:dyDescent="0.25">
      <c r="A47" s="2" t="s">
        <v>38</v>
      </c>
      <c r="B47" s="12">
        <v>86807.54</v>
      </c>
    </row>
    <row r="48" spans="1:5" ht="27.6" x14ac:dyDescent="0.25">
      <c r="A48" s="38" t="s">
        <v>53</v>
      </c>
      <c r="B48" s="12">
        <f>100*3</f>
        <v>300</v>
      </c>
    </row>
    <row r="49" spans="1:2" ht="27.6" x14ac:dyDescent="0.25">
      <c r="A49" s="42" t="s">
        <v>34</v>
      </c>
      <c r="B49" s="12">
        <f>E28</f>
        <v>79527.928</v>
      </c>
    </row>
    <row r="50" spans="1:2" x14ac:dyDescent="0.25">
      <c r="A50" s="13" t="s">
        <v>40</v>
      </c>
      <c r="B50" s="30">
        <f>B45+B47+B48-B49</f>
        <v>76025.474000000002</v>
      </c>
    </row>
    <row r="51" spans="1:2" x14ac:dyDescent="0.25">
      <c r="B51" s="14"/>
    </row>
  </sheetData>
  <mergeCells count="28">
    <mergeCell ref="A37:D37"/>
    <mergeCell ref="B38:D38"/>
    <mergeCell ref="A40:D40"/>
    <mergeCell ref="B41:D41"/>
    <mergeCell ref="A31:E31"/>
    <mergeCell ref="A32:E32"/>
    <mergeCell ref="A33:E33"/>
    <mergeCell ref="A34:E34"/>
    <mergeCell ref="A35:E35"/>
    <mergeCell ref="A36:E36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4" zoomScaleNormal="100" zoomScaleSheetLayoutView="100" workbookViewId="0">
      <selection activeCell="A27" sqref="A27"/>
    </sheetView>
  </sheetViews>
  <sheetFormatPr defaultColWidth="9.109375" defaultRowHeight="13.8" x14ac:dyDescent="0.25"/>
  <cols>
    <col min="1" max="1" width="32.5546875" style="2" customWidth="1"/>
    <col min="2" max="2" width="20.33203125" style="2" customWidth="1"/>
    <col min="3" max="3" width="14.44140625" style="2" customWidth="1"/>
    <col min="4" max="4" width="14.6640625" style="2" customWidth="1"/>
    <col min="5" max="5" width="14.109375" style="2" customWidth="1"/>
    <col min="6" max="6" width="9.109375" style="2"/>
    <col min="7" max="7" width="12.109375" style="2" bestFit="1" customWidth="1"/>
    <col min="8" max="16384" width="9.109375" style="2"/>
  </cols>
  <sheetData>
    <row r="1" spans="1:5" ht="15.6" x14ac:dyDescent="0.25">
      <c r="A1" s="58" t="s">
        <v>10</v>
      </c>
      <c r="B1" s="58"/>
      <c r="C1" s="58"/>
      <c r="D1" s="58"/>
      <c r="E1" s="58"/>
    </row>
    <row r="2" spans="1:5" ht="31.5" customHeight="1" x14ac:dyDescent="0.3">
      <c r="A2" s="59" t="s">
        <v>11</v>
      </c>
      <c r="B2" s="60"/>
      <c r="C2" s="60"/>
      <c r="D2" s="60"/>
      <c r="E2" s="60"/>
    </row>
    <row r="3" spans="1:5" x14ac:dyDescent="0.25">
      <c r="A3" s="61" t="s">
        <v>67</v>
      </c>
      <c r="B3" s="61"/>
      <c r="C3" s="61"/>
      <c r="D3" s="61"/>
      <c r="E3" s="61"/>
    </row>
    <row r="4" spans="1:5" s="1" customFormat="1" ht="15.6" x14ac:dyDescent="0.3">
      <c r="A4" s="16" t="s">
        <v>12</v>
      </c>
      <c r="B4" s="4"/>
      <c r="C4" s="4"/>
      <c r="D4" s="4"/>
      <c r="E4" s="17" t="s">
        <v>68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62" t="s">
        <v>0</v>
      </c>
      <c r="B6" s="62"/>
      <c r="C6" s="62"/>
      <c r="D6" s="62"/>
      <c r="E6" s="62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2" t="s">
        <v>24</v>
      </c>
      <c r="B9" s="62"/>
      <c r="C9" s="62"/>
      <c r="D9" s="62"/>
      <c r="E9" s="62"/>
    </row>
    <row r="10" spans="1:5" ht="24.75" customHeight="1" x14ac:dyDescent="0.25">
      <c r="A10" s="65" t="s">
        <v>13</v>
      </c>
      <c r="B10" s="66"/>
      <c r="C10" s="66"/>
      <c r="D10" s="66"/>
      <c r="E10" s="66"/>
    </row>
    <row r="11" spans="1:5" ht="29.25" customHeight="1" x14ac:dyDescent="0.25">
      <c r="A11" s="62" t="s">
        <v>33</v>
      </c>
      <c r="B11" s="62"/>
      <c r="C11" s="62"/>
      <c r="D11" s="62"/>
      <c r="E11" s="62"/>
    </row>
    <row r="12" spans="1:5" ht="21.6" customHeight="1" x14ac:dyDescent="0.25">
      <c r="A12" s="62" t="s">
        <v>20</v>
      </c>
      <c r="B12" s="62"/>
      <c r="C12" s="62"/>
      <c r="D12" s="62"/>
      <c r="E12" s="62"/>
    </row>
    <row r="13" spans="1:5" x14ac:dyDescent="0.25">
      <c r="A13" s="57" t="s">
        <v>2</v>
      </c>
      <c r="B13" s="67"/>
      <c r="C13" s="67"/>
      <c r="D13" s="67"/>
      <c r="E13" s="67"/>
    </row>
    <row r="14" spans="1:5" ht="18" customHeight="1" x14ac:dyDescent="0.25">
      <c r="A14" s="62" t="s">
        <v>21</v>
      </c>
      <c r="B14" s="62"/>
      <c r="C14" s="62"/>
      <c r="D14" s="62"/>
      <c r="E14" s="62"/>
    </row>
    <row r="15" spans="1:5" x14ac:dyDescent="0.25">
      <c r="A15" s="57" t="s">
        <v>14</v>
      </c>
      <c r="B15" s="67"/>
      <c r="C15" s="67"/>
      <c r="D15" s="67"/>
      <c r="E15" s="67"/>
    </row>
    <row r="16" spans="1:5" ht="28.5" customHeight="1" x14ac:dyDescent="0.25">
      <c r="A16" s="62" t="s">
        <v>15</v>
      </c>
      <c r="B16" s="62"/>
      <c r="C16" s="62"/>
      <c r="D16" s="62"/>
      <c r="E16" s="62"/>
    </row>
    <row r="17" spans="1:7" ht="55.95" customHeight="1" x14ac:dyDescent="0.25">
      <c r="A17" s="62" t="s">
        <v>25</v>
      </c>
      <c r="B17" s="62"/>
      <c r="C17" s="62"/>
      <c r="D17" s="62"/>
      <c r="E17" s="62"/>
    </row>
    <row r="18" spans="1:7" ht="31.5" customHeight="1" x14ac:dyDescent="0.25">
      <c r="A18" s="68" t="s">
        <v>26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v>1640.6</v>
      </c>
      <c r="G19" s="2">
        <v>3</v>
      </c>
    </row>
    <row r="20" spans="1:7" ht="138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9.6" x14ac:dyDescent="0.3">
      <c r="A21" s="24" t="s">
        <v>46</v>
      </c>
      <c r="B21" s="9" t="s">
        <v>35</v>
      </c>
      <c r="C21" s="3" t="s">
        <v>4</v>
      </c>
      <c r="D21" s="3">
        <v>12.26</v>
      </c>
      <c r="E21" s="8">
        <f>D21*F19*G19</f>
        <v>60341.267999999996</v>
      </c>
      <c r="G21" s="14"/>
    </row>
    <row r="22" spans="1:7" ht="69" x14ac:dyDescent="0.25">
      <c r="A22" s="7" t="s">
        <v>58</v>
      </c>
      <c r="B22" s="9" t="s">
        <v>69</v>
      </c>
      <c r="C22" s="3" t="s">
        <v>4</v>
      </c>
      <c r="D22" s="3"/>
      <c r="E22" s="8">
        <f>1226.1*3</f>
        <v>3678.2999999999997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3.43</v>
      </c>
      <c r="E23" s="8">
        <f>D23*F19*G19</f>
        <v>16881.773999999998</v>
      </c>
      <c r="G23" s="14"/>
    </row>
    <row r="24" spans="1:7" x14ac:dyDescent="0.25">
      <c r="A24" s="25" t="s">
        <v>27</v>
      </c>
      <c r="B24" s="9" t="s">
        <v>69</v>
      </c>
      <c r="C24" s="27" t="s">
        <v>28</v>
      </c>
      <c r="D24" s="27"/>
      <c r="E24" s="8">
        <v>169.58</v>
      </c>
      <c r="G24" s="14"/>
    </row>
    <row r="25" spans="1:7" ht="27.6" x14ac:dyDescent="0.25">
      <c r="A25" s="52" t="s">
        <v>70</v>
      </c>
      <c r="B25" s="29" t="s">
        <v>74</v>
      </c>
      <c r="C25" s="21" t="s">
        <v>45</v>
      </c>
      <c r="D25" s="53">
        <v>0.3</v>
      </c>
      <c r="E25" s="37">
        <f>D25*206.95</f>
        <v>62.084999999999994</v>
      </c>
      <c r="G25" s="14"/>
    </row>
    <row r="26" spans="1:7" ht="25.95" customHeight="1" x14ac:dyDescent="0.25">
      <c r="A26" s="11" t="s">
        <v>71</v>
      </c>
      <c r="B26" s="29" t="s">
        <v>75</v>
      </c>
      <c r="C26" s="21" t="s">
        <v>45</v>
      </c>
      <c r="D26" s="29">
        <v>6</v>
      </c>
      <c r="E26" s="37">
        <f t="shared" ref="E26:E28" si="0">D26*206.95</f>
        <v>1241.6999999999998</v>
      </c>
    </row>
    <row r="27" spans="1:7" ht="25.95" customHeight="1" x14ac:dyDescent="0.25">
      <c r="A27" s="11" t="s">
        <v>72</v>
      </c>
      <c r="B27" s="29" t="s">
        <v>76</v>
      </c>
      <c r="C27" s="21" t="s">
        <v>45</v>
      </c>
      <c r="D27" s="29">
        <v>0.7</v>
      </c>
      <c r="E27" s="37">
        <f t="shared" si="0"/>
        <v>144.86499999999998</v>
      </c>
    </row>
    <row r="28" spans="1:7" ht="27.6" customHeight="1" x14ac:dyDescent="0.25">
      <c r="A28" s="11" t="s">
        <v>73</v>
      </c>
      <c r="B28" s="56" t="s">
        <v>76</v>
      </c>
      <c r="C28" s="21" t="s">
        <v>45</v>
      </c>
      <c r="D28" s="29">
        <v>1</v>
      </c>
      <c r="E28" s="37">
        <f t="shared" si="0"/>
        <v>206.95</v>
      </c>
    </row>
    <row r="29" spans="1:7" ht="27.6" customHeight="1" x14ac:dyDescent="0.25">
      <c r="A29" s="54" t="s">
        <v>77</v>
      </c>
      <c r="B29" s="22" t="s">
        <v>76</v>
      </c>
      <c r="C29" s="55" t="s">
        <v>28</v>
      </c>
      <c r="D29" s="47"/>
      <c r="E29" s="8">
        <v>4841.1000000000004</v>
      </c>
    </row>
    <row r="30" spans="1:7" s="10" customFormat="1" x14ac:dyDescent="0.25">
      <c r="A30" s="18" t="s">
        <v>42</v>
      </c>
      <c r="B30" s="31"/>
      <c r="C30" s="19"/>
      <c r="D30" s="28"/>
      <c r="E30" s="48">
        <f>SUM(E21:E29)</f>
        <v>87567.622000000018</v>
      </c>
    </row>
    <row r="32" spans="1:7" ht="32.25" customHeight="1" x14ac:dyDescent="0.25">
      <c r="A32" s="64" t="s">
        <v>78</v>
      </c>
      <c r="B32" s="64"/>
      <c r="C32" s="64"/>
      <c r="D32" s="64"/>
      <c r="E32" s="64"/>
    </row>
    <row r="33" spans="1:7" ht="30.75" customHeight="1" x14ac:dyDescent="0.25">
      <c r="A33" s="62" t="s">
        <v>19</v>
      </c>
      <c r="B33" s="62"/>
      <c r="C33" s="62"/>
      <c r="D33" s="62"/>
      <c r="E33" s="62"/>
    </row>
    <row r="34" spans="1:7" x14ac:dyDescent="0.25">
      <c r="A34" s="62" t="s">
        <v>18</v>
      </c>
      <c r="B34" s="62"/>
      <c r="C34" s="62"/>
      <c r="D34" s="62"/>
      <c r="E34" s="62"/>
      <c r="F34" s="10"/>
      <c r="G34" s="10"/>
    </row>
    <row r="35" spans="1:7" x14ac:dyDescent="0.25">
      <c r="A35" s="62" t="s">
        <v>32</v>
      </c>
      <c r="B35" s="62"/>
      <c r="C35" s="62"/>
      <c r="D35" s="62"/>
      <c r="E35" s="62"/>
    </row>
    <row r="36" spans="1:7" x14ac:dyDescent="0.25">
      <c r="A36" s="62" t="s">
        <v>16</v>
      </c>
      <c r="B36" s="62"/>
      <c r="C36" s="62"/>
      <c r="D36" s="62"/>
      <c r="E36" s="62"/>
    </row>
    <row r="37" spans="1:7" x14ac:dyDescent="0.25">
      <c r="A37" s="72" t="s">
        <v>5</v>
      </c>
      <c r="B37" s="72"/>
      <c r="C37" s="72"/>
      <c r="D37" s="72"/>
      <c r="E37" s="72"/>
    </row>
    <row r="38" spans="1:7" x14ac:dyDescent="0.25">
      <c r="A38" s="62" t="s">
        <v>16</v>
      </c>
      <c r="B38" s="62"/>
      <c r="C38" s="62"/>
      <c r="D38" s="62"/>
      <c r="E38" s="62"/>
    </row>
    <row r="39" spans="1:7" x14ac:dyDescent="0.25">
      <c r="A39" s="69" t="s">
        <v>30</v>
      </c>
      <c r="B39" s="69"/>
      <c r="C39" s="69"/>
      <c r="D39" s="69"/>
      <c r="E39" s="5"/>
    </row>
    <row r="40" spans="1:7" x14ac:dyDescent="0.25">
      <c r="B40" s="70" t="s">
        <v>17</v>
      </c>
      <c r="C40" s="70"/>
      <c r="D40" s="70"/>
      <c r="E40" s="6" t="s">
        <v>6</v>
      </c>
    </row>
    <row r="41" spans="1:7" x14ac:dyDescent="0.25">
      <c r="A41" s="43"/>
      <c r="B41" s="43"/>
      <c r="C41" s="43"/>
      <c r="D41" s="43"/>
      <c r="E41" s="43"/>
    </row>
    <row r="42" spans="1:7" x14ac:dyDescent="0.25">
      <c r="A42" s="71" t="s">
        <v>31</v>
      </c>
      <c r="B42" s="71"/>
      <c r="C42" s="71"/>
      <c r="D42" s="71"/>
      <c r="E42" s="5"/>
    </row>
    <row r="43" spans="1:7" x14ac:dyDescent="0.25">
      <c r="B43" s="70" t="s">
        <v>17</v>
      </c>
      <c r="C43" s="70"/>
      <c r="D43" s="70"/>
      <c r="E43" s="6" t="s">
        <v>6</v>
      </c>
    </row>
    <row r="45" spans="1:7" x14ac:dyDescent="0.25">
      <c r="A45" s="2" t="s">
        <v>37</v>
      </c>
    </row>
    <row r="46" spans="1:7" x14ac:dyDescent="0.25">
      <c r="A46" s="10" t="s">
        <v>36</v>
      </c>
    </row>
    <row r="47" spans="1:7" x14ac:dyDescent="0.25">
      <c r="A47" s="2" t="s">
        <v>41</v>
      </c>
      <c r="B47" s="35">
        <f>'2кв'!B50</f>
        <v>76025.474000000002</v>
      </c>
    </row>
    <row r="48" spans="1:7" ht="26.4" x14ac:dyDescent="0.25">
      <c r="A48" s="15" t="s">
        <v>65</v>
      </c>
      <c r="B48" s="12"/>
    </row>
    <row r="49" spans="1:2" x14ac:dyDescent="0.25">
      <c r="A49" s="2" t="s">
        <v>38</v>
      </c>
      <c r="B49" s="12">
        <v>112036.74</v>
      </c>
    </row>
    <row r="50" spans="1:2" ht="27.6" x14ac:dyDescent="0.25">
      <c r="A50" s="38" t="s">
        <v>53</v>
      </c>
      <c r="B50" s="12">
        <f>100*3</f>
        <v>300</v>
      </c>
    </row>
    <row r="51" spans="1:2" ht="27.6" x14ac:dyDescent="0.25">
      <c r="A51" s="45" t="s">
        <v>34</v>
      </c>
      <c r="B51" s="12">
        <f>E30</f>
        <v>87567.622000000018</v>
      </c>
    </row>
    <row r="52" spans="1:2" x14ac:dyDescent="0.25">
      <c r="A52" s="13" t="s">
        <v>40</v>
      </c>
      <c r="B52" s="30">
        <f>B47+B49+B50-B51</f>
        <v>100794.59199999999</v>
      </c>
    </row>
    <row r="53" spans="1:2" x14ac:dyDescent="0.25">
      <c r="B53" s="14"/>
    </row>
  </sheetData>
  <mergeCells count="28">
    <mergeCell ref="A8:E8"/>
    <mergeCell ref="A1:E1"/>
    <mergeCell ref="A2:E2"/>
    <mergeCell ref="A3:E3"/>
    <mergeCell ref="A6:E6"/>
    <mergeCell ref="A7:E7"/>
    <mergeCell ref="A32:E3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B25" sqref="B25"/>
    </sheetView>
  </sheetViews>
  <sheetFormatPr defaultColWidth="9.109375" defaultRowHeight="13.8" x14ac:dyDescent="0.25"/>
  <cols>
    <col min="1" max="1" width="32.5546875" style="2" customWidth="1"/>
    <col min="2" max="2" width="20.33203125" style="2" customWidth="1"/>
    <col min="3" max="3" width="14.44140625" style="2" customWidth="1"/>
    <col min="4" max="4" width="14.6640625" style="2" customWidth="1"/>
    <col min="5" max="5" width="14.109375" style="2" customWidth="1"/>
    <col min="6" max="6" width="9.109375" style="2"/>
    <col min="7" max="7" width="12.109375" style="2" bestFit="1" customWidth="1"/>
    <col min="8" max="16384" width="9.109375" style="2"/>
  </cols>
  <sheetData>
    <row r="1" spans="1:5" ht="15.6" x14ac:dyDescent="0.25">
      <c r="A1" s="58" t="s">
        <v>10</v>
      </c>
      <c r="B1" s="58"/>
      <c r="C1" s="58"/>
      <c r="D1" s="58"/>
      <c r="E1" s="58"/>
    </row>
    <row r="2" spans="1:5" ht="31.5" customHeight="1" x14ac:dyDescent="0.3">
      <c r="A2" s="59" t="s">
        <v>11</v>
      </c>
      <c r="B2" s="60"/>
      <c r="C2" s="60"/>
      <c r="D2" s="60"/>
      <c r="E2" s="60"/>
    </row>
    <row r="3" spans="1:5" x14ac:dyDescent="0.25">
      <c r="A3" s="61" t="s">
        <v>79</v>
      </c>
      <c r="B3" s="61"/>
      <c r="C3" s="61"/>
      <c r="D3" s="61"/>
      <c r="E3" s="61"/>
    </row>
    <row r="4" spans="1:5" s="1" customFormat="1" ht="15.6" x14ac:dyDescent="0.3">
      <c r="A4" s="73" t="s">
        <v>12</v>
      </c>
      <c r="B4" s="74"/>
      <c r="C4" s="74"/>
      <c r="D4" s="75" t="s">
        <v>80</v>
      </c>
      <c r="E4" s="75"/>
    </row>
    <row r="5" spans="1:5" x14ac:dyDescent="0.25">
      <c r="A5" s="50"/>
      <c r="B5" s="4"/>
      <c r="C5" s="4"/>
      <c r="D5" s="4"/>
      <c r="E5" s="4"/>
    </row>
    <row r="6" spans="1:5" x14ac:dyDescent="0.25">
      <c r="A6" s="62" t="s">
        <v>0</v>
      </c>
      <c r="B6" s="62"/>
      <c r="C6" s="62"/>
      <c r="D6" s="62"/>
      <c r="E6" s="62"/>
    </row>
    <row r="7" spans="1:5" x14ac:dyDescent="0.25">
      <c r="A7" s="63" t="s">
        <v>23</v>
      </c>
      <c r="B7" s="63"/>
      <c r="C7" s="63"/>
      <c r="D7" s="63"/>
      <c r="E7" s="63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62" t="s">
        <v>24</v>
      </c>
      <c r="B9" s="62"/>
      <c r="C9" s="62"/>
      <c r="D9" s="62"/>
      <c r="E9" s="62"/>
    </row>
    <row r="10" spans="1:5" ht="24.75" customHeight="1" x14ac:dyDescent="0.25">
      <c r="A10" s="65" t="s">
        <v>13</v>
      </c>
      <c r="B10" s="66"/>
      <c r="C10" s="66"/>
      <c r="D10" s="66"/>
      <c r="E10" s="66"/>
    </row>
    <row r="11" spans="1:5" ht="29.25" customHeight="1" x14ac:dyDescent="0.25">
      <c r="A11" s="62" t="s">
        <v>33</v>
      </c>
      <c r="B11" s="62"/>
      <c r="C11" s="62"/>
      <c r="D11" s="62"/>
      <c r="E11" s="62"/>
    </row>
    <row r="12" spans="1:5" ht="21.6" customHeight="1" x14ac:dyDescent="0.25">
      <c r="A12" s="62" t="s">
        <v>20</v>
      </c>
      <c r="B12" s="62"/>
      <c r="C12" s="62"/>
      <c r="D12" s="62"/>
      <c r="E12" s="62"/>
    </row>
    <row r="13" spans="1:5" x14ac:dyDescent="0.25">
      <c r="A13" s="57" t="s">
        <v>2</v>
      </c>
      <c r="B13" s="67"/>
      <c r="C13" s="67"/>
      <c r="D13" s="67"/>
      <c r="E13" s="67"/>
    </row>
    <row r="14" spans="1:5" ht="18" customHeight="1" x14ac:dyDescent="0.25">
      <c r="A14" s="62" t="s">
        <v>21</v>
      </c>
      <c r="B14" s="62"/>
      <c r="C14" s="62"/>
      <c r="D14" s="62"/>
      <c r="E14" s="62"/>
    </row>
    <row r="15" spans="1:5" x14ac:dyDescent="0.25">
      <c r="A15" s="57" t="s">
        <v>14</v>
      </c>
      <c r="B15" s="67"/>
      <c r="C15" s="67"/>
      <c r="D15" s="67"/>
      <c r="E15" s="67"/>
    </row>
    <row r="16" spans="1:5" ht="28.5" customHeight="1" x14ac:dyDescent="0.25">
      <c r="A16" s="62" t="s">
        <v>15</v>
      </c>
      <c r="B16" s="62"/>
      <c r="C16" s="62"/>
      <c r="D16" s="62"/>
      <c r="E16" s="62"/>
    </row>
    <row r="17" spans="1:7" ht="55.95" customHeight="1" x14ac:dyDescent="0.25">
      <c r="A17" s="62" t="s">
        <v>25</v>
      </c>
      <c r="B17" s="62"/>
      <c r="C17" s="62"/>
      <c r="D17" s="62"/>
      <c r="E17" s="62"/>
    </row>
    <row r="18" spans="1:7" ht="31.5" customHeight="1" x14ac:dyDescent="0.25">
      <c r="A18" s="68" t="s">
        <v>26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v>1640.6</v>
      </c>
      <c r="G19" s="2">
        <v>3</v>
      </c>
    </row>
    <row r="20" spans="1:7" ht="138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9.6" x14ac:dyDescent="0.3">
      <c r="A21" s="24" t="s">
        <v>46</v>
      </c>
      <c r="B21" s="9" t="s">
        <v>35</v>
      </c>
      <c r="C21" s="3" t="s">
        <v>4</v>
      </c>
      <c r="D21" s="3">
        <v>12.26</v>
      </c>
      <c r="E21" s="8">
        <f>D21*F19*G19</f>
        <v>60341.267999999996</v>
      </c>
      <c r="G21" s="14"/>
    </row>
    <row r="22" spans="1:7" ht="69" x14ac:dyDescent="0.25">
      <c r="A22" s="7" t="s">
        <v>58</v>
      </c>
      <c r="B22" s="9" t="s">
        <v>81</v>
      </c>
      <c r="C22" s="3" t="s">
        <v>4</v>
      </c>
      <c r="D22" s="3"/>
      <c r="E22" s="8">
        <f>1226.1*3</f>
        <v>3678.2999999999997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3.43</v>
      </c>
      <c r="E23" s="8">
        <f>D23*F19*G19</f>
        <v>16881.773999999998</v>
      </c>
      <c r="G23" s="14"/>
    </row>
    <row r="24" spans="1:7" x14ac:dyDescent="0.25">
      <c r="A24" s="76" t="s">
        <v>27</v>
      </c>
      <c r="B24" s="9" t="s">
        <v>81</v>
      </c>
      <c r="C24" s="27" t="s">
        <v>28</v>
      </c>
      <c r="D24" s="27"/>
      <c r="E24" s="8">
        <v>418.08</v>
      </c>
      <c r="G24" s="14"/>
    </row>
    <row r="25" spans="1:7" ht="27.6" x14ac:dyDescent="0.25">
      <c r="A25" s="78" t="s">
        <v>82</v>
      </c>
      <c r="B25" s="29" t="s">
        <v>84</v>
      </c>
      <c r="C25" s="21" t="s">
        <v>45</v>
      </c>
      <c r="D25" s="53">
        <v>1.5</v>
      </c>
      <c r="E25" s="37">
        <f>D25*206.95</f>
        <v>310.42499999999995</v>
      </c>
      <c r="G25" s="14"/>
    </row>
    <row r="26" spans="1:7" ht="25.95" customHeight="1" x14ac:dyDescent="0.25">
      <c r="A26" s="77" t="s">
        <v>83</v>
      </c>
      <c r="B26" s="29" t="s">
        <v>85</v>
      </c>
      <c r="C26" s="21" t="s">
        <v>45</v>
      </c>
      <c r="D26" s="29">
        <v>2</v>
      </c>
      <c r="E26" s="37">
        <f t="shared" ref="E26" si="0">D26*206.95</f>
        <v>413.9</v>
      </c>
    </row>
    <row r="27" spans="1:7" s="10" customFormat="1" x14ac:dyDescent="0.25">
      <c r="A27" s="18" t="s">
        <v>42</v>
      </c>
      <c r="B27" s="31"/>
      <c r="C27" s="19"/>
      <c r="D27" s="28"/>
      <c r="E27" s="48">
        <f>SUM(E21:E26)</f>
        <v>82043.747000000003</v>
      </c>
    </row>
    <row r="29" spans="1:7" ht="32.25" customHeight="1" x14ac:dyDescent="0.25">
      <c r="A29" s="64" t="s">
        <v>86</v>
      </c>
      <c r="B29" s="64"/>
      <c r="C29" s="64"/>
      <c r="D29" s="64"/>
      <c r="E29" s="64"/>
    </row>
    <row r="30" spans="1:7" ht="30.75" customHeight="1" x14ac:dyDescent="0.25">
      <c r="A30" s="62" t="s">
        <v>19</v>
      </c>
      <c r="B30" s="62"/>
      <c r="C30" s="62"/>
      <c r="D30" s="62"/>
      <c r="E30" s="62"/>
    </row>
    <row r="31" spans="1:7" x14ac:dyDescent="0.25">
      <c r="A31" s="62" t="s">
        <v>18</v>
      </c>
      <c r="B31" s="62"/>
      <c r="C31" s="62"/>
      <c r="D31" s="62"/>
      <c r="E31" s="62"/>
      <c r="F31" s="10"/>
      <c r="G31" s="10"/>
    </row>
    <row r="32" spans="1:7" x14ac:dyDescent="0.25">
      <c r="A32" s="62" t="s">
        <v>32</v>
      </c>
      <c r="B32" s="62"/>
      <c r="C32" s="62"/>
      <c r="D32" s="62"/>
      <c r="E32" s="62"/>
    </row>
    <row r="33" spans="1:5" x14ac:dyDescent="0.25">
      <c r="A33" s="62" t="s">
        <v>16</v>
      </c>
      <c r="B33" s="62"/>
      <c r="C33" s="62"/>
      <c r="D33" s="62"/>
      <c r="E33" s="62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2" t="s">
        <v>16</v>
      </c>
      <c r="B35" s="62"/>
      <c r="C35" s="62"/>
      <c r="D35" s="62"/>
      <c r="E35" s="62"/>
    </row>
    <row r="36" spans="1:5" x14ac:dyDescent="0.25">
      <c r="A36" s="69" t="s">
        <v>30</v>
      </c>
      <c r="B36" s="69"/>
      <c r="C36" s="69"/>
      <c r="D36" s="69"/>
      <c r="E36" s="5"/>
    </row>
    <row r="37" spans="1:5" x14ac:dyDescent="0.25">
      <c r="B37" s="70" t="s">
        <v>17</v>
      </c>
      <c r="C37" s="70"/>
      <c r="D37" s="70"/>
      <c r="E37" s="6" t="s">
        <v>6</v>
      </c>
    </row>
    <row r="38" spans="1:5" x14ac:dyDescent="0.25">
      <c r="A38" s="49"/>
      <c r="B38" s="49"/>
      <c r="C38" s="49"/>
      <c r="D38" s="49"/>
      <c r="E38" s="49"/>
    </row>
    <row r="39" spans="1:5" x14ac:dyDescent="0.25">
      <c r="A39" s="71" t="s">
        <v>31</v>
      </c>
      <c r="B39" s="71"/>
      <c r="C39" s="71"/>
      <c r="D39" s="71"/>
      <c r="E39" s="5"/>
    </row>
    <row r="40" spans="1:5" x14ac:dyDescent="0.25">
      <c r="B40" s="70" t="s">
        <v>17</v>
      </c>
      <c r="C40" s="70"/>
      <c r="D40" s="70"/>
      <c r="E40" s="6" t="s">
        <v>6</v>
      </c>
    </row>
    <row r="42" spans="1:5" x14ac:dyDescent="0.25">
      <c r="A42" s="2" t="s">
        <v>37</v>
      </c>
    </row>
    <row r="43" spans="1:5" x14ac:dyDescent="0.25">
      <c r="A43" s="10" t="s">
        <v>36</v>
      </c>
    </row>
    <row r="44" spans="1:5" x14ac:dyDescent="0.25">
      <c r="A44" s="2" t="s">
        <v>41</v>
      </c>
      <c r="B44" s="35">
        <f>'3кв'!B52</f>
        <v>100794.59199999999</v>
      </c>
    </row>
    <row r="45" spans="1:5" ht="26.4" x14ac:dyDescent="0.25">
      <c r="A45" s="15" t="s">
        <v>65</v>
      </c>
      <c r="B45" s="12"/>
    </row>
    <row r="46" spans="1:5" x14ac:dyDescent="0.25">
      <c r="A46" s="2" t="s">
        <v>38</v>
      </c>
      <c r="B46" s="12">
        <v>100211.59</v>
      </c>
    </row>
    <row r="47" spans="1:5" ht="27.6" x14ac:dyDescent="0.25">
      <c r="A47" s="38" t="s">
        <v>53</v>
      </c>
      <c r="B47" s="12">
        <f>100*3</f>
        <v>300</v>
      </c>
    </row>
    <row r="48" spans="1:5" ht="27.6" x14ac:dyDescent="0.25">
      <c r="A48" s="51" t="s">
        <v>34</v>
      </c>
      <c r="B48" s="12">
        <f>E27</f>
        <v>82043.747000000003</v>
      </c>
    </row>
    <row r="49" spans="1:2" x14ac:dyDescent="0.25">
      <c r="A49" s="13" t="s">
        <v>40</v>
      </c>
      <c r="B49" s="30">
        <f>B44+B46+B47-B48</f>
        <v>119262.43499999997</v>
      </c>
    </row>
    <row r="50" spans="1:2" x14ac:dyDescent="0.25">
      <c r="B50" s="14"/>
    </row>
  </sheetData>
  <mergeCells count="29">
    <mergeCell ref="A36:D36"/>
    <mergeCell ref="B37:D37"/>
    <mergeCell ref="A39:D39"/>
    <mergeCell ref="B40:D40"/>
    <mergeCell ref="D4:E4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9:E29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5" zoomScaleNormal="100" zoomScaleSheetLayoutView="100" workbookViewId="0">
      <selection activeCell="B35" sqref="B3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9" t="s">
        <v>87</v>
      </c>
      <c r="B1" s="79"/>
      <c r="C1" s="79"/>
      <c r="D1" s="80"/>
    </row>
    <row r="2" spans="1:5" ht="15.6" x14ac:dyDescent="0.3">
      <c r="A2" s="81" t="s">
        <v>88</v>
      </c>
      <c r="B2" s="81"/>
      <c r="C2" s="81"/>
      <c r="D2" s="1"/>
    </row>
    <row r="3" spans="1:5" ht="15.6" x14ac:dyDescent="0.3">
      <c r="A3" s="81" t="s">
        <v>89</v>
      </c>
      <c r="B3" s="81"/>
      <c r="C3" s="81"/>
      <c r="D3" s="1"/>
    </row>
    <row r="4" spans="1:5" ht="15.6" x14ac:dyDescent="0.3">
      <c r="A4" s="79" t="s">
        <v>103</v>
      </c>
      <c r="B4" s="79"/>
      <c r="C4" s="79"/>
      <c r="D4" s="80"/>
    </row>
    <row r="5" spans="1:5" ht="15.6" x14ac:dyDescent="0.3">
      <c r="A5" s="82"/>
      <c r="B5" s="82"/>
      <c r="C5" s="82"/>
      <c r="D5" s="1"/>
    </row>
    <row r="6" spans="1:5" ht="15.6" x14ac:dyDescent="0.3">
      <c r="A6" s="1"/>
      <c r="B6" s="83" t="s">
        <v>90</v>
      </c>
      <c r="C6" s="84">
        <f>'1кв'!B44</f>
        <v>28202.55</v>
      </c>
      <c r="D6" s="85"/>
    </row>
    <row r="7" spans="1:5" ht="15.6" x14ac:dyDescent="0.3">
      <c r="A7" s="1"/>
      <c r="B7" s="83" t="s">
        <v>104</v>
      </c>
      <c r="C7" s="84"/>
      <c r="D7" s="85"/>
    </row>
    <row r="8" spans="1:5" ht="15.6" x14ac:dyDescent="0.3">
      <c r="A8" s="86" t="s">
        <v>91</v>
      </c>
      <c r="B8" s="83" t="s">
        <v>92</v>
      </c>
      <c r="C8" s="87">
        <f>'1кв'!B46+'2кв'!B47+'3кв'!B49+'4кв'!B46</f>
        <v>413652.23</v>
      </c>
      <c r="D8" s="88"/>
    </row>
    <row r="9" spans="1:5" ht="15.6" x14ac:dyDescent="0.3">
      <c r="A9" s="86"/>
      <c r="B9" s="101" t="s">
        <v>53</v>
      </c>
      <c r="C9" s="87">
        <f>'1кв'!B47+'2кв'!B48+'3кв'!B50+'4кв'!B47</f>
        <v>1200</v>
      </c>
      <c r="D9" s="88"/>
    </row>
    <row r="10" spans="1:5" ht="15.6" x14ac:dyDescent="0.3">
      <c r="A10" s="74"/>
      <c r="B10" s="83" t="s">
        <v>93</v>
      </c>
      <c r="C10" s="89">
        <f>SUM(C8:C9)</f>
        <v>414852.23</v>
      </c>
      <c r="D10" s="85"/>
    </row>
    <row r="11" spans="1:5" ht="15.6" x14ac:dyDescent="0.3">
      <c r="A11" s="1"/>
      <c r="B11" s="90"/>
      <c r="C11" s="90"/>
      <c r="D11" s="91"/>
    </row>
    <row r="12" spans="1:5" ht="15.6" x14ac:dyDescent="0.3">
      <c r="A12" s="1" t="s">
        <v>94</v>
      </c>
      <c r="B12" s="24" t="s">
        <v>46</v>
      </c>
      <c r="C12" s="92">
        <f>'1кв'!E21+'2кв'!E21+'3кв'!E21+'4кв'!E21</f>
        <v>234966.73199999996</v>
      </c>
      <c r="D12" s="91"/>
    </row>
    <row r="13" spans="1:5" ht="46.8" x14ac:dyDescent="0.3">
      <c r="A13" s="1"/>
      <c r="B13" s="93" t="s">
        <v>58</v>
      </c>
      <c r="C13" s="92">
        <f>'1кв'!E22+'2кв'!E22+'3кв'!E22+'4кв'!E22</f>
        <v>11208.179999999998</v>
      </c>
      <c r="D13" s="91"/>
      <c r="E13" s="94"/>
    </row>
    <row r="14" spans="1:5" ht="15.6" x14ac:dyDescent="0.3">
      <c r="B14" s="7" t="s">
        <v>39</v>
      </c>
      <c r="C14" s="92">
        <f>'1кв'!E23+'2кв'!E23+'3кв'!E23+'4кв'!E23</f>
        <v>66247.427999999985</v>
      </c>
      <c r="D14" s="91"/>
    </row>
    <row r="15" spans="1:5" ht="15.6" x14ac:dyDescent="0.3">
      <c r="A15" s="1"/>
      <c r="B15" s="93" t="s">
        <v>27</v>
      </c>
      <c r="C15" s="92">
        <f>'1кв'!E24+'2кв'!E24+'3кв'!E24+'4кв'!E24</f>
        <v>2215.1799999999998</v>
      </c>
      <c r="D15" s="91"/>
    </row>
    <row r="16" spans="1:5" ht="15.6" x14ac:dyDescent="0.3">
      <c r="A16" s="1"/>
      <c r="B16" s="95" t="s">
        <v>105</v>
      </c>
      <c r="C16" s="96">
        <f>8*197.1+11.5*206.95</f>
        <v>3956.7249999999995</v>
      </c>
      <c r="D16" s="91"/>
    </row>
    <row r="17" spans="1:5" ht="15.6" x14ac:dyDescent="0.3">
      <c r="A17" s="1"/>
      <c r="B17" s="97" t="s">
        <v>95</v>
      </c>
      <c r="C17" s="96">
        <f>SUM(C18:C19)</f>
        <v>5198.1000000000004</v>
      </c>
      <c r="D17" s="91"/>
    </row>
    <row r="18" spans="1:5" ht="15.6" x14ac:dyDescent="0.3">
      <c r="A18" s="1"/>
      <c r="B18" s="102" t="s">
        <v>60</v>
      </c>
      <c r="C18" s="96">
        <f>'2кв'!E25</f>
        <v>357</v>
      </c>
      <c r="D18" s="91"/>
    </row>
    <row r="19" spans="1:5" ht="15.6" x14ac:dyDescent="0.3">
      <c r="A19" s="1"/>
      <c r="B19" s="103" t="s">
        <v>77</v>
      </c>
      <c r="C19" s="96">
        <f>'3кв'!E29</f>
        <v>4841.1000000000004</v>
      </c>
      <c r="D19" s="91"/>
    </row>
    <row r="20" spans="1:5" ht="15.6" x14ac:dyDescent="0.3">
      <c r="A20" s="1"/>
      <c r="B20" s="98" t="s">
        <v>96</v>
      </c>
      <c r="C20" s="99">
        <f>SUM(C12:C17)</f>
        <v>323792.34499999991</v>
      </c>
      <c r="D20" s="91"/>
      <c r="E20" s="94"/>
    </row>
    <row r="21" spans="1:5" ht="15.6" x14ac:dyDescent="0.3">
      <c r="A21" s="1"/>
      <c r="B21" s="100" t="s">
        <v>97</v>
      </c>
      <c r="C21" s="99">
        <f>C6+C10-C20</f>
        <v>119262.43500000006</v>
      </c>
      <c r="D21" s="91"/>
    </row>
    <row r="22" spans="1:5" ht="15.6" x14ac:dyDescent="0.3">
      <c r="A22" s="1"/>
      <c r="B22" s="86"/>
      <c r="C22" s="86"/>
      <c r="D22" s="91"/>
    </row>
    <row r="23" spans="1:5" ht="15.6" x14ac:dyDescent="0.3">
      <c r="A23" s="1"/>
      <c r="B23" s="86"/>
      <c r="C23" s="86"/>
      <c r="D23" s="91"/>
    </row>
    <row r="24" spans="1:5" ht="15.6" x14ac:dyDescent="0.3">
      <c r="A24" s="1"/>
      <c r="B24" s="86"/>
      <c r="C24" s="86"/>
      <c r="D24" s="91"/>
    </row>
    <row r="25" spans="1:5" ht="15.6" x14ac:dyDescent="0.3">
      <c r="A25" s="86" t="s">
        <v>98</v>
      </c>
      <c r="C25" s="86"/>
      <c r="D25" s="91"/>
    </row>
    <row r="26" spans="1:5" ht="15.6" x14ac:dyDescent="0.3">
      <c r="A26" s="1"/>
      <c r="B26" s="86"/>
      <c r="C26" s="86"/>
      <c r="D26" s="91"/>
    </row>
    <row r="27" spans="1:5" ht="15.6" x14ac:dyDescent="0.3">
      <c r="A27" s="1"/>
      <c r="B27" s="86"/>
      <c r="C27" s="86"/>
      <c r="D27" s="91"/>
    </row>
    <row r="28" spans="1:5" ht="15.6" x14ac:dyDescent="0.3">
      <c r="A28" s="1" t="s">
        <v>99</v>
      </c>
      <c r="B28" s="86" t="s">
        <v>100</v>
      </c>
      <c r="C28" s="86"/>
      <c r="D28" s="91"/>
    </row>
    <row r="29" spans="1:5" ht="15.6" x14ac:dyDescent="0.3">
      <c r="A29" s="1"/>
      <c r="B29" s="86" t="s">
        <v>101</v>
      </c>
      <c r="C29" s="86"/>
      <c r="D29" s="91"/>
    </row>
    <row r="30" spans="1:5" ht="15.6" x14ac:dyDescent="0.3">
      <c r="A30" s="1"/>
      <c r="B30" s="86" t="s">
        <v>102</v>
      </c>
      <c r="C30" s="86"/>
      <c r="D30" s="91"/>
    </row>
    <row r="31" spans="1:5" ht="15.6" x14ac:dyDescent="0.3">
      <c r="A31" s="1"/>
      <c r="B31" s="86"/>
      <c r="C31" s="86"/>
      <c r="D31" s="91"/>
    </row>
    <row r="32" spans="1:5" ht="15.6" x14ac:dyDescent="0.3">
      <c r="A32" s="1"/>
      <c r="B32" s="86"/>
      <c r="C32" s="86"/>
      <c r="D32" s="91"/>
    </row>
    <row r="33" spans="1:4" ht="15.6" x14ac:dyDescent="0.3">
      <c r="A33" s="104" t="s">
        <v>106</v>
      </c>
      <c r="B33" s="104"/>
      <c r="C33" s="86"/>
      <c r="D33" s="91"/>
    </row>
    <row r="34" spans="1:4" ht="15.6" x14ac:dyDescent="0.3">
      <c r="A34" s="1"/>
      <c r="B34" s="86"/>
      <c r="C34" s="86"/>
      <c r="D34" s="91"/>
    </row>
    <row r="35" spans="1:4" ht="15.6" x14ac:dyDescent="0.3">
      <c r="A35" s="1"/>
      <c r="B35" s="86"/>
      <c r="C35" s="86"/>
      <c r="D35" s="91"/>
    </row>
    <row r="36" spans="1:4" ht="15.6" x14ac:dyDescent="0.3">
      <c r="A36" s="1"/>
      <c r="B36" s="86"/>
      <c r="C36" s="86"/>
      <c r="D36" s="91"/>
    </row>
    <row r="37" spans="1:4" ht="15.6" x14ac:dyDescent="0.3">
      <c r="A37" s="1"/>
      <c r="B37" s="86"/>
      <c r="C37" s="86"/>
      <c r="D37" s="91"/>
    </row>
  </sheetData>
  <mergeCells count="7">
    <mergeCell ref="A33:B33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2021-02-24T14:00:59Z</dcterms:modified>
</cp:coreProperties>
</file>