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'1кв'!$A$1:$E$50</definedName>
    <definedName name="_xlnm.Print_Area" localSheetId="1">'2кв'!$A$1:$E$51</definedName>
    <definedName name="_xlnm.Print_Area" localSheetId="2">'3кв'!$A$1:$E$53</definedName>
    <definedName name="_xlnm.Print_Area" localSheetId="3">'4кв'!$A$1:$E$49</definedName>
    <definedName name="_xlnm.Print_Area" localSheetId="4">отчет!$A$1:$C$46</definedName>
  </definedNames>
  <calcPr calcId="145621"/>
</workbook>
</file>

<file path=xl/calcChain.xml><?xml version="1.0" encoding="utf-8"?>
<calcChain xmlns="http://schemas.openxmlformats.org/spreadsheetml/2006/main">
  <c r="C23" i="17" l="1"/>
  <c r="C30" i="17"/>
  <c r="C29" i="17"/>
  <c r="C28" i="17"/>
  <c r="C27" i="17"/>
  <c r="C26" i="17"/>
  <c r="C16" i="17"/>
  <c r="C17" i="17"/>
  <c r="C18" i="17"/>
  <c r="C19" i="17"/>
  <c r="C20" i="17"/>
  <c r="C21" i="17"/>
  <c r="C22" i="17"/>
  <c r="C15" i="17"/>
  <c r="C12" i="17"/>
  <c r="C11" i="17"/>
  <c r="C6" i="17"/>
  <c r="C24" i="17" l="1"/>
  <c r="C31" i="17" s="1"/>
  <c r="C13" i="17"/>
  <c r="C32" i="17" l="1"/>
  <c r="E31" i="16" l="1"/>
  <c r="B44" i="16"/>
  <c r="B47" i="16" l="1"/>
  <c r="E29" i="16"/>
  <c r="E24" i="16"/>
  <c r="E22" i="16"/>
  <c r="E21" i="16"/>
  <c r="B48" i="16" l="1"/>
  <c r="B49" i="16" s="1"/>
  <c r="B48" i="15"/>
  <c r="E28" i="15"/>
  <c r="E30" i="15"/>
  <c r="E32" i="15"/>
  <c r="E29" i="15"/>
  <c r="B51" i="15"/>
  <c r="E24" i="15"/>
  <c r="E22" i="15"/>
  <c r="E21" i="15"/>
  <c r="E35" i="15" l="1"/>
  <c r="B52" i="15" s="1"/>
  <c r="B53" i="15" s="1"/>
  <c r="B46" i="14"/>
  <c r="E30" i="14"/>
  <c r="E33" i="14"/>
  <c r="E32" i="14"/>
  <c r="E29" i="14"/>
  <c r="E22" i="14"/>
  <c r="B49" i="14" l="1"/>
  <c r="E24" i="14"/>
  <c r="D21" i="14"/>
  <c r="E21" i="14" s="1"/>
  <c r="B50" i="14" s="1"/>
  <c r="B51" i="14" l="1"/>
  <c r="E32" i="13"/>
  <c r="B48" i="13" l="1"/>
  <c r="E30" i="13"/>
  <c r="E29" i="13"/>
  <c r="D21" i="13" l="1"/>
  <c r="E24" i="13" l="1"/>
  <c r="E21" i="13"/>
  <c r="B49" i="13" l="1"/>
  <c r="B50" i="13" l="1"/>
</calcChain>
</file>

<file path=xl/sharedStrings.xml><?xml version="1.0" encoding="utf-8"?>
<sst xmlns="http://schemas.openxmlformats.org/spreadsheetml/2006/main" count="355" uniqueCount="132">
  <si>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</si>
  <si>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</si>
  <si>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</si>
  <si>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</si>
  <si>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</si>
  <si>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</si>
  <si>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</si>
  <si>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</si>
  <si>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</si>
  <si>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</si>
  <si>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</si>
  <si>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</si>
  <si>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</si>
  <si>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</si>
  <si>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</si>
  <si>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</si>
  <si>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</si>
  <si>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</si>
  <si>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</si>
  <si>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</si>
  <si>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</si>
  <si>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</si>
  <si>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</si>
  <si>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</si>
  <si>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Линейная, 15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</si>
  <si>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Леонтьева Владимира Николаевича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</si>
  <si>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№27,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№20 от 14.03.2015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</si>
  <si>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№20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</si>
  <si>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№15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</si>
  <si>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</si>
  <si>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t>Стоимость материалов</t>
  </si>
  <si>
    <t>1 квартал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</si>
  <si>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</si>
  <si>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 лице председателя совета дома Леонтьева В.Н.</t>
    </r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</si>
  <si>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</si>
  <si>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</si>
  <si>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</si>
  <si>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</si>
  <si>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ОДН по ХВС</t>
  </si>
  <si>
    <t>руб.</t>
  </si>
  <si>
    <t>ОДН по электроэнергии</t>
  </si>
  <si>
    <t>Sдома=4391,9м2</t>
  </si>
  <si>
    <t>Работы по содержанию и тек. ремонту</t>
  </si>
  <si>
    <t>Остаток на начало квартала</t>
  </si>
  <si>
    <t xml:space="preserve">Расходы по управлению МКД </t>
  </si>
  <si>
    <t>ОДН по водоотведению</t>
  </si>
  <si>
    <t>определена приложением № 9 к договору</t>
  </si>
  <si>
    <t>март</t>
  </si>
  <si>
    <t>Услуги по содержанию многоквартирного дома</t>
  </si>
  <si>
    <t>Оплачено за размещение оборудования ТТК с 01.05.2019</t>
  </si>
  <si>
    <t>за 1 квартал 2020 года</t>
  </si>
  <si>
    <t>Обработка подъездов хлорсодержащими растворами  протирка перил, почт.ящиков, замков ежедневно</t>
  </si>
  <si>
    <t>с 26.03 по 31.03</t>
  </si>
  <si>
    <t>Остекление рамы на лестничной клетке</t>
  </si>
  <si>
    <t>Ремонт доводчика</t>
  </si>
  <si>
    <t>январь</t>
  </si>
  <si>
    <t>Испытания электрических сетей</t>
  </si>
  <si>
    <t>ч/час</t>
  </si>
  <si>
    <t xml:space="preserve">Дератизация и дезинсекция </t>
  </si>
  <si>
    <t>по заявке собственников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</si>
  <si>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триста пять тысяч сто тридцать рублей 92 копейки</t>
    </r>
  </si>
  <si>
    <t>Предъявлено населению 247419,96</t>
  </si>
  <si>
    <t>"31" 03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</si>
  <si>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</si>
  <si>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</si>
  <si>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Ремонт ограждения на детской площадке</t>
  </si>
  <si>
    <t>посадка саженцев кизильника</t>
  </si>
  <si>
    <t>Опиловка дерева</t>
  </si>
  <si>
    <t>апрель</t>
  </si>
  <si>
    <t>май</t>
  </si>
  <si>
    <t>июнь</t>
  </si>
  <si>
    <t>смена отливов на торцевых стенах лоджий 10шт смета</t>
  </si>
  <si>
    <t>за 2 квартал 2020 года</t>
  </si>
  <si>
    <t>"30" 06 2020 г.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</si>
  <si>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Черидникова Артема Сергеевича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</si>
  <si>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№62,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</t>
    </r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</si>
  <si>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сорок шесть тысяч четыреста два рубля 93 копейки</t>
    </r>
  </si>
  <si>
    <t>Предъявлено населению 254225,77</t>
  </si>
  <si>
    <r>
      <t xml:space="preserve">Заказчик - </t>
    </r>
    <r>
      <rPr>
        <b/>
        <sz val="10.5"/>
        <color theme="1"/>
        <rFont val="Times New Roman"/>
        <family val="1"/>
        <charset val="204"/>
      </rPr>
      <t>Собственники МКД,  в лице председателя совета дома Черидникова А.С.</t>
    </r>
  </si>
  <si>
    <t>за 3 квартал 2020 года</t>
  </si>
  <si>
    <t>"30" 09 2020 г.</t>
  </si>
  <si>
    <t>3 квартал</t>
  </si>
  <si>
    <t>частичная окраска забора</t>
  </si>
  <si>
    <t>ремонт забора, свар.работы</t>
  </si>
  <si>
    <t>замена запорной арматуры отопления (смета)</t>
  </si>
  <si>
    <t>замена ввода канализации 1 подъезд</t>
  </si>
  <si>
    <t>окраска скамеек 4шт(смета)</t>
  </si>
  <si>
    <t>окраска газовых труб (смета)</t>
  </si>
  <si>
    <t>август</t>
  </si>
  <si>
    <t>сентябрь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</si>
  <si>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"30</t>
    </r>
    <r>
      <rPr>
        <u/>
        <sz val="11"/>
        <color theme="1"/>
        <rFont val="Times New Roman"/>
        <family val="1"/>
        <charset val="204"/>
      </rPr>
      <t>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восемьдесят две тысячи восемьсот тридцать рублей 59 копеек</t>
    </r>
  </si>
  <si>
    <t>Предъявлено населению 263500,93</t>
  </si>
  <si>
    <t>за 4 квартал 2020 года</t>
  </si>
  <si>
    <t>"31" 12  2020 г.</t>
  </si>
  <si>
    <t>4 квартал</t>
  </si>
  <si>
    <t>Ремонт пола в подъезде</t>
  </si>
  <si>
    <t>Монтаж водоотливов (смета)</t>
  </si>
  <si>
    <t>октябрь</t>
  </si>
  <si>
    <t>ноябрь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</si>
  <si>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триста две тысячи девятьсот шестьдесят семь рублей 38 копеек</t>
    </r>
  </si>
  <si>
    <t xml:space="preserve">Оплачено за размещение оборудования ТТК </t>
  </si>
  <si>
    <t>Предъявлено населению 271727,52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</si>
  <si>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</si>
  <si>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</si>
  <si>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</si>
  <si>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</si>
  <si>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</si>
  <si>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</si>
  <si>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</si>
  <si>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</si>
  <si>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</si>
  <si>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Дератизация, дезинсекция (по заявлению собственников)</t>
  </si>
  <si>
    <t xml:space="preserve">Стоимость материалов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</si>
  <si>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</si>
  <si>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</si>
  <si>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</si>
  <si>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</si>
  <si>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</si>
  <si>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</si>
  <si>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20210 год.</t>
  </si>
  <si>
    <t>Предложение по структуре тарифа на 2021 год.</t>
  </si>
  <si>
    <t>по ж.д. ул.Линейная,15</t>
  </si>
  <si>
    <t>Начислено всего 1036874,18</t>
  </si>
  <si>
    <t>Монтаж водоотливов 6 подъездов(смета)</t>
  </si>
  <si>
    <t>Непредвиденные работы 38 ч/ч</t>
  </si>
  <si>
    <t>Председатель совета дома_____________________________________________</t>
  </si>
  <si>
    <t xml:space="preserve">электроэнергия на СОИ  </t>
  </si>
  <si>
    <t xml:space="preserve">водоотведение на СОИ </t>
  </si>
  <si>
    <t xml:space="preserve">холодная вода на СОИ  </t>
  </si>
  <si>
    <t>водоотведение на СОИ -10256,46</t>
  </si>
  <si>
    <t>электроэнергия на СОИ  -31448,07</t>
  </si>
  <si>
    <t>холодная вода на СОИ -19837,47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</si>
</sst>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7" fillId="0" borderId="0"/>
    <xf numFmtId="0" fontId="18" fillId="0" borderId="0"/>
  </cellStyleXfs>
  <cellXfs count="9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2" borderId="4" xfId="0" applyFont="1" applyFill="1" applyBorder="1" applyAlignment="1">
      <alignment wrapText="1"/>
    </xf>
    <xf numFmtId="0" fontId="11" fillId="0" borderId="4" xfId="0" applyFont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43" fontId="4" fillId="0" borderId="0" xfId="1" applyFont="1"/>
    <xf numFmtId="0" fontId="13" fillId="0" borderId="0" xfId="0" applyFont="1"/>
    <xf numFmtId="43" fontId="4" fillId="0" borderId="0" xfId="0" applyNumberFormat="1" applyFont="1"/>
    <xf numFmtId="0" fontId="3" fillId="0" borderId="1" xfId="0" applyFont="1" applyBorder="1" applyAlignment="1">
      <alignment wrapText="1"/>
    </xf>
    <xf numFmtId="0" fontId="5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 wrapText="1"/>
    </xf>
    <xf numFmtId="0" fontId="11" fillId="0" borderId="4" xfId="0" applyFont="1" applyBorder="1" applyAlignment="1">
      <alignment wrapText="1"/>
    </xf>
    <xf numFmtId="0" fontId="11" fillId="0" borderId="1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43" fontId="4" fillId="0" borderId="7" xfId="1" applyFont="1" applyBorder="1" applyAlignment="1">
      <alignment horizontal="center" vertical="center" wrapText="1"/>
    </xf>
    <xf numFmtId="43" fontId="4" fillId="0" borderId="8" xfId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2" fontId="4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wrapText="1"/>
    </xf>
    <xf numFmtId="39" fontId="4" fillId="0" borderId="1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39" fontId="4" fillId="0" borderId="7" xfId="1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1" fillId="0" borderId="9" xfId="0" applyFont="1" applyFill="1" applyBorder="1" applyAlignment="1">
      <alignment horizontal="center"/>
    </xf>
    <xf numFmtId="0" fontId="11" fillId="0" borderId="10" xfId="0" applyFont="1" applyBorder="1" applyAlignment="1">
      <alignment wrapText="1"/>
    </xf>
    <xf numFmtId="0" fontId="11" fillId="0" borderId="10" xfId="0" applyFont="1" applyBorder="1" applyAlignment="1">
      <alignment horizontal="center"/>
    </xf>
    <xf numFmtId="0" fontId="7" fillId="0" borderId="11" xfId="0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wrapText="1"/>
    </xf>
    <xf numFmtId="2" fontId="14" fillId="3" borderId="1" xfId="0" applyNumberFormat="1" applyFont="1" applyFill="1" applyBorder="1" applyAlignment="1">
      <alignment horizontal="center"/>
    </xf>
    <xf numFmtId="2" fontId="7" fillId="0" borderId="0" xfId="1" applyNumberFormat="1" applyFont="1" applyAlignment="1">
      <alignment horizontal="right"/>
    </xf>
    <xf numFmtId="0" fontId="15" fillId="0" borderId="0" xfId="0" applyFont="1"/>
    <xf numFmtId="49" fontId="3" fillId="0" borderId="1" xfId="0" applyNumberFormat="1" applyFont="1" applyBorder="1"/>
    <xf numFmtId="164" fontId="7" fillId="0" borderId="1" xfId="1" applyNumberFormat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0" fontId="4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" fontId="3" fillId="0" borderId="0" xfId="0" applyNumberFormat="1" applyFont="1"/>
    <xf numFmtId="2" fontId="4" fillId="3" borderId="1" xfId="1" applyNumberFormat="1" applyFont="1" applyFill="1" applyBorder="1" applyAlignment="1">
      <alignment horizontal="center"/>
    </xf>
    <xf numFmtId="43" fontId="0" fillId="0" borderId="0" xfId="0" applyNumberFormat="1"/>
    <xf numFmtId="0" fontId="4" fillId="0" borderId="12" xfId="0" applyFont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9" fontId="3" fillId="0" borderId="11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3" borderId="1" xfId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0" fontId="3" fillId="0" borderId="0" xfId="0" applyFont="1" applyAlignment="1"/>
    <xf numFmtId="0" fontId="6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2" fillId="0" borderId="2" xfId="0" applyFont="1" applyBorder="1" applyAlignment="1">
      <alignment horizontal="center" wrapText="1"/>
    </xf>
    <xf numFmtId="0" fontId="4" fillId="3" borderId="0" xfId="0" applyFont="1" applyFill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2" fillId="0" borderId="1" xfId="0" applyFont="1" applyBorder="1" applyAlignment="1">
      <alignment vertical="center" wrapText="1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19" zoomScaleNormal="100" zoomScaleSheetLayoutView="100" workbookViewId="0">
      <selection activeCell="A31" sqref="A31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9.109375" style="2"/>
    <col min="7" max="7" width="14.6640625" style="2" customWidth="1"/>
    <col min="8" max="8" width="18.33203125" style="2" customWidth="1"/>
    <col min="9" max="16384" width="9.109375" style="2"/>
  </cols>
  <sheetData>
    <row r="1" spans="1:5" ht="15.6" x14ac:dyDescent="0.25">
      <c r="A1" s="79" t="s">
        <v>11</v>
      </c>
      <c r="B1" s="79"/>
      <c r="C1" s="79"/>
      <c r="D1" s="79"/>
      <c r="E1" s="79"/>
    </row>
    <row r="2" spans="1:5" ht="33.75" customHeight="1" x14ac:dyDescent="0.3">
      <c r="A2" s="80" t="s">
        <v>12</v>
      </c>
      <c r="B2" s="81"/>
      <c r="C2" s="81"/>
      <c r="D2" s="81"/>
      <c r="E2" s="81"/>
    </row>
    <row r="3" spans="1:5" x14ac:dyDescent="0.25">
      <c r="A3" s="82" t="s">
        <v>50</v>
      </c>
      <c r="B3" s="82"/>
      <c r="C3" s="82"/>
      <c r="D3" s="82"/>
      <c r="E3" s="82"/>
    </row>
    <row r="4" spans="1:5" s="1" customFormat="1" ht="15.6" x14ac:dyDescent="0.3">
      <c r="A4" s="22" t="s">
        <v>13</v>
      </c>
      <c r="B4" s="23"/>
      <c r="C4" s="23"/>
      <c r="D4" s="23"/>
      <c r="E4" s="24" t="s">
        <v>62</v>
      </c>
    </row>
    <row r="5" spans="1:5" x14ac:dyDescent="0.25">
      <c r="A5" s="83" t="s">
        <v>0</v>
      </c>
      <c r="B5" s="83"/>
      <c r="C5" s="83"/>
      <c r="D5" s="83"/>
      <c r="E5" s="83"/>
    </row>
    <row r="6" spans="1:5" x14ac:dyDescent="0.25">
      <c r="A6" s="84" t="s">
        <v>24</v>
      </c>
      <c r="B6" s="84"/>
      <c r="C6" s="84"/>
      <c r="D6" s="84"/>
      <c r="E6" s="84"/>
    </row>
    <row r="7" spans="1:5" x14ac:dyDescent="0.25">
      <c r="A7" s="78" t="s">
        <v>1</v>
      </c>
      <c r="B7" s="78"/>
      <c r="C7" s="78"/>
      <c r="D7" s="78"/>
      <c r="E7" s="78"/>
    </row>
    <row r="8" spans="1:5" ht="17.25" customHeight="1" x14ac:dyDescent="0.25">
      <c r="A8" s="83" t="s">
        <v>25</v>
      </c>
      <c r="B8" s="83"/>
      <c r="C8" s="83"/>
      <c r="D8" s="83"/>
      <c r="E8" s="83"/>
    </row>
    <row r="9" spans="1:5" ht="24" customHeight="1" x14ac:dyDescent="0.25">
      <c r="A9" s="86" t="s">
        <v>14</v>
      </c>
      <c r="B9" s="87"/>
      <c r="C9" s="87"/>
      <c r="D9" s="87"/>
      <c r="E9" s="87"/>
    </row>
    <row r="10" spans="1:5" ht="27.6" customHeight="1" x14ac:dyDescent="0.25">
      <c r="A10" s="83" t="s">
        <v>26</v>
      </c>
      <c r="B10" s="83"/>
      <c r="C10" s="83"/>
      <c r="D10" s="83"/>
      <c r="E10" s="83"/>
    </row>
    <row r="11" spans="1:5" ht="13.2" customHeight="1" x14ac:dyDescent="0.25">
      <c r="A11" s="78" t="s">
        <v>15</v>
      </c>
      <c r="B11" s="88"/>
      <c r="C11" s="88"/>
      <c r="D11" s="88"/>
      <c r="E11" s="88"/>
    </row>
    <row r="12" spans="1:5" ht="16.5" customHeight="1" x14ac:dyDescent="0.25">
      <c r="A12" s="83" t="s">
        <v>21</v>
      </c>
      <c r="B12" s="83"/>
      <c r="C12" s="83"/>
      <c r="D12" s="83"/>
      <c r="E12" s="83"/>
    </row>
    <row r="13" spans="1:5" ht="13.95" customHeight="1" x14ac:dyDescent="0.25">
      <c r="A13" s="78" t="s">
        <v>2</v>
      </c>
      <c r="B13" s="88"/>
      <c r="C13" s="88"/>
      <c r="D13" s="88"/>
      <c r="E13" s="88"/>
    </row>
    <row r="14" spans="1:5" ht="17.25" customHeight="1" x14ac:dyDescent="0.25">
      <c r="A14" s="83" t="s">
        <v>22</v>
      </c>
      <c r="B14" s="83"/>
      <c r="C14" s="83"/>
      <c r="D14" s="83"/>
      <c r="E14" s="83"/>
    </row>
    <row r="15" spans="1:5" ht="13.95" customHeight="1" x14ac:dyDescent="0.25">
      <c r="A15" s="78" t="s">
        <v>16</v>
      </c>
      <c r="B15" s="88"/>
      <c r="C15" s="88"/>
      <c r="D15" s="88"/>
      <c r="E15" s="88"/>
    </row>
    <row r="16" spans="1:5" ht="31.5" customHeight="1" x14ac:dyDescent="0.25">
      <c r="A16" s="83" t="s">
        <v>17</v>
      </c>
      <c r="B16" s="83"/>
      <c r="C16" s="83"/>
      <c r="D16" s="83"/>
      <c r="E16" s="83"/>
    </row>
    <row r="17" spans="1:7" ht="53.4" customHeight="1" x14ac:dyDescent="0.25">
      <c r="A17" s="83" t="s">
        <v>27</v>
      </c>
      <c r="B17" s="83"/>
      <c r="C17" s="83"/>
      <c r="D17" s="83"/>
      <c r="E17" s="83"/>
    </row>
    <row r="18" spans="1:7" ht="36" customHeight="1" x14ac:dyDescent="0.25">
      <c r="A18" s="85" t="s">
        <v>28</v>
      </c>
      <c r="B18" s="85"/>
      <c r="C18" s="85"/>
      <c r="D18" s="85"/>
      <c r="E18" s="85"/>
    </row>
    <row r="19" spans="1:7" x14ac:dyDescent="0.25">
      <c r="A19" s="85"/>
      <c r="B19" s="85"/>
      <c r="C19" s="85"/>
      <c r="D19" s="85"/>
      <c r="E19" s="85"/>
      <c r="F19" s="2">
        <v>4391.8999999999996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9.6" x14ac:dyDescent="0.3">
      <c r="A21" s="21" t="s">
        <v>48</v>
      </c>
      <c r="B21" s="8" t="s">
        <v>46</v>
      </c>
      <c r="C21" s="3" t="s">
        <v>4</v>
      </c>
      <c r="D21" s="3">
        <f>11.58</f>
        <v>11.58</v>
      </c>
      <c r="E21" s="7">
        <f>D21*F19*G19</f>
        <v>152574.606</v>
      </c>
      <c r="G21" s="20"/>
    </row>
    <row r="22" spans="1:7" ht="55.2" x14ac:dyDescent="0.25">
      <c r="A22" s="6" t="s">
        <v>51</v>
      </c>
      <c r="B22" s="38" t="s">
        <v>52</v>
      </c>
      <c r="C22" s="3" t="s">
        <v>4</v>
      </c>
      <c r="D22" s="3"/>
      <c r="E22" s="7">
        <v>519.84</v>
      </c>
      <c r="G22" s="20"/>
    </row>
    <row r="23" spans="1:7" ht="26.4" x14ac:dyDescent="0.25">
      <c r="A23" s="6" t="s">
        <v>58</v>
      </c>
      <c r="B23" s="38" t="s">
        <v>59</v>
      </c>
      <c r="C23" s="3" t="s">
        <v>39</v>
      </c>
      <c r="D23" s="3"/>
      <c r="E23" s="7">
        <v>2764.54</v>
      </c>
      <c r="G23" s="20"/>
    </row>
    <row r="24" spans="1:7" x14ac:dyDescent="0.25">
      <c r="A24" s="6" t="s">
        <v>44</v>
      </c>
      <c r="B24" s="8" t="s">
        <v>23</v>
      </c>
      <c r="C24" s="3" t="s">
        <v>4</v>
      </c>
      <c r="D24" s="3">
        <v>4.5999999999999996</v>
      </c>
      <c r="E24" s="7">
        <f>D24*F19*G19</f>
        <v>60608.219999999994</v>
      </c>
      <c r="G24" s="20"/>
    </row>
    <row r="25" spans="1:7" x14ac:dyDescent="0.25">
      <c r="A25" s="6" t="s">
        <v>38</v>
      </c>
      <c r="B25" s="8" t="s">
        <v>31</v>
      </c>
      <c r="C25" s="3" t="s">
        <v>39</v>
      </c>
      <c r="D25" s="3"/>
      <c r="E25" s="7">
        <v>0</v>
      </c>
      <c r="G25" s="20"/>
    </row>
    <row r="26" spans="1:7" x14ac:dyDescent="0.25">
      <c r="A26" s="6" t="s">
        <v>40</v>
      </c>
      <c r="B26" s="8" t="s">
        <v>31</v>
      </c>
      <c r="C26" s="3" t="s">
        <v>39</v>
      </c>
      <c r="D26" s="3"/>
      <c r="E26" s="7">
        <v>8192.7999999999993</v>
      </c>
      <c r="G26" s="20"/>
    </row>
    <row r="27" spans="1:7" x14ac:dyDescent="0.25">
      <c r="A27" s="6" t="s">
        <v>45</v>
      </c>
      <c r="B27" s="8" t="s">
        <v>31</v>
      </c>
      <c r="C27" s="3" t="s">
        <v>39</v>
      </c>
      <c r="D27" s="3"/>
      <c r="E27" s="7">
        <v>2492.6999999999998</v>
      </c>
      <c r="G27" s="20"/>
    </row>
    <row r="28" spans="1:7" x14ac:dyDescent="0.25">
      <c r="A28" s="6" t="s">
        <v>30</v>
      </c>
      <c r="B28" s="8" t="s">
        <v>31</v>
      </c>
      <c r="C28" s="3" t="s">
        <v>39</v>
      </c>
      <c r="D28" s="3"/>
      <c r="E28" s="37">
        <v>386.91</v>
      </c>
      <c r="G28" s="20"/>
    </row>
    <row r="29" spans="1:7" ht="27.6" x14ac:dyDescent="0.25">
      <c r="A29" s="14" t="s">
        <v>53</v>
      </c>
      <c r="B29" s="15" t="s">
        <v>55</v>
      </c>
      <c r="C29" s="30" t="s">
        <v>57</v>
      </c>
      <c r="D29" s="34">
        <v>2</v>
      </c>
      <c r="E29" s="32">
        <f>D29*197.1</f>
        <v>394.2</v>
      </c>
      <c r="G29" s="20"/>
    </row>
    <row r="30" spans="1:7" x14ac:dyDescent="0.25">
      <c r="A30" s="25" t="s">
        <v>54</v>
      </c>
      <c r="B30" s="15" t="s">
        <v>47</v>
      </c>
      <c r="C30" s="30" t="s">
        <v>57</v>
      </c>
      <c r="D30" s="26">
        <v>1</v>
      </c>
      <c r="E30" s="32">
        <f>D30*197.1</f>
        <v>197.1</v>
      </c>
      <c r="G30" s="20"/>
    </row>
    <row r="31" spans="1:7" ht="15.6" x14ac:dyDescent="0.3">
      <c r="A31" s="29" t="s">
        <v>56</v>
      </c>
      <c r="B31" s="15" t="s">
        <v>47</v>
      </c>
      <c r="C31" s="31" t="s">
        <v>39</v>
      </c>
      <c r="D31" s="35"/>
      <c r="E31" s="33">
        <v>77000</v>
      </c>
      <c r="G31" s="20"/>
    </row>
    <row r="32" spans="1:7" s="13" customFormat="1" x14ac:dyDescent="0.25">
      <c r="A32" s="9" t="s">
        <v>29</v>
      </c>
      <c r="B32" s="10"/>
      <c r="C32" s="11"/>
      <c r="D32" s="11"/>
      <c r="E32" s="12">
        <f>SUM(E21:E31)</f>
        <v>305130.91600000003</v>
      </c>
    </row>
    <row r="33" spans="1:8" ht="35.4" customHeight="1" x14ac:dyDescent="0.25">
      <c r="A33" s="91" t="s">
        <v>60</v>
      </c>
      <c r="B33" s="91"/>
      <c r="C33" s="91"/>
      <c r="D33" s="91"/>
      <c r="E33" s="91"/>
    </row>
    <row r="34" spans="1:8" ht="19.2" customHeight="1" x14ac:dyDescent="0.25">
      <c r="A34" s="83" t="s">
        <v>20</v>
      </c>
      <c r="B34" s="83"/>
      <c r="C34" s="83"/>
      <c r="D34" s="83"/>
      <c r="E34" s="83"/>
    </row>
    <row r="35" spans="1:8" ht="15.75" customHeight="1" x14ac:dyDescent="0.25">
      <c r="A35" s="83" t="s">
        <v>19</v>
      </c>
      <c r="B35" s="83"/>
      <c r="C35" s="83"/>
      <c r="D35" s="83"/>
      <c r="E35" s="83"/>
      <c r="F35" s="13"/>
      <c r="G35" s="13"/>
      <c r="H35" s="16"/>
    </row>
    <row r="36" spans="1:8" ht="36.75" customHeight="1" x14ac:dyDescent="0.25">
      <c r="A36" s="83" t="s">
        <v>34</v>
      </c>
      <c r="B36" s="83"/>
      <c r="C36" s="83"/>
      <c r="D36" s="83"/>
      <c r="E36" s="83"/>
    </row>
    <row r="37" spans="1:8" x14ac:dyDescent="0.25">
      <c r="A37" s="92" t="s">
        <v>5</v>
      </c>
      <c r="B37" s="92"/>
      <c r="C37" s="92"/>
      <c r="D37" s="92"/>
      <c r="E37" s="92"/>
    </row>
    <row r="38" spans="1:8" ht="15" customHeight="1" x14ac:dyDescent="0.25">
      <c r="A38" s="93" t="s">
        <v>32</v>
      </c>
      <c r="B38" s="93"/>
      <c r="C38" s="93"/>
      <c r="D38" s="93"/>
      <c r="E38" s="4"/>
    </row>
    <row r="39" spans="1:8" x14ac:dyDescent="0.25">
      <c r="B39" s="89" t="s">
        <v>18</v>
      </c>
      <c r="C39" s="89"/>
      <c r="D39" s="89"/>
      <c r="E39" s="5" t="s">
        <v>6</v>
      </c>
    </row>
    <row r="40" spans="1:8" x14ac:dyDescent="0.25">
      <c r="A40" s="28"/>
      <c r="B40" s="28"/>
      <c r="C40" s="28"/>
      <c r="D40" s="28"/>
      <c r="E40" s="28"/>
    </row>
    <row r="41" spans="1:8" x14ac:dyDescent="0.25">
      <c r="A41" s="90" t="s">
        <v>33</v>
      </c>
      <c r="B41" s="90"/>
      <c r="C41" s="90"/>
      <c r="D41" s="90"/>
      <c r="E41" s="4"/>
    </row>
    <row r="42" spans="1:8" x14ac:dyDescent="0.25">
      <c r="B42" s="89" t="s">
        <v>18</v>
      </c>
      <c r="C42" s="89"/>
      <c r="D42" s="89"/>
      <c r="E42" s="5" t="s">
        <v>6</v>
      </c>
    </row>
    <row r="43" spans="1:8" x14ac:dyDescent="0.25">
      <c r="A43" s="2" t="s">
        <v>41</v>
      </c>
    </row>
    <row r="44" spans="1:8" x14ac:dyDescent="0.25">
      <c r="A44" s="13" t="s">
        <v>35</v>
      </c>
    </row>
    <row r="45" spans="1:8" ht="15.6" x14ac:dyDescent="0.3">
      <c r="A45" s="1" t="s">
        <v>43</v>
      </c>
      <c r="B45" s="17">
        <v>86248.68</v>
      </c>
    </row>
    <row r="46" spans="1:8" ht="27.6" customHeight="1" x14ac:dyDescent="0.25">
      <c r="A46" s="27" t="s">
        <v>61</v>
      </c>
      <c r="B46" s="18"/>
    </row>
    <row r="47" spans="1:8" x14ac:dyDescent="0.25">
      <c r="A47" s="2" t="s">
        <v>36</v>
      </c>
      <c r="B47" s="18">
        <v>245150.37</v>
      </c>
    </row>
    <row r="48" spans="1:8" ht="27.6" x14ac:dyDescent="0.25">
      <c r="A48" s="36" t="s">
        <v>49</v>
      </c>
      <c r="B48" s="18">
        <f>300*3</f>
        <v>900</v>
      </c>
    </row>
    <row r="49" spans="1:2" ht="27.6" x14ac:dyDescent="0.25">
      <c r="A49" s="27" t="s">
        <v>42</v>
      </c>
      <c r="B49" s="18">
        <f>E32</f>
        <v>305130.91600000003</v>
      </c>
    </row>
    <row r="50" spans="1:2" x14ac:dyDescent="0.25">
      <c r="A50" s="19" t="s">
        <v>37</v>
      </c>
      <c r="B50" s="17">
        <f>B45+B47+B48-B49</f>
        <v>27168.133999999962</v>
      </c>
    </row>
  </sheetData>
  <mergeCells count="27">
    <mergeCell ref="B39:D39"/>
    <mergeCell ref="A41:D41"/>
    <mergeCell ref="B42:D42"/>
    <mergeCell ref="A33:E33"/>
    <mergeCell ref="A34:E34"/>
    <mergeCell ref="A35:E35"/>
    <mergeCell ref="A36:E36"/>
    <mergeCell ref="A37:E37"/>
    <mergeCell ref="A38:D38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topLeftCell="A22" zoomScaleNormal="100" zoomScaleSheetLayoutView="100" workbookViewId="0">
      <selection activeCell="A31" sqref="A31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9.109375" style="2"/>
    <col min="7" max="7" width="14.6640625" style="2" customWidth="1"/>
    <col min="8" max="8" width="18.33203125" style="2" customWidth="1"/>
    <col min="9" max="16384" width="9.109375" style="2"/>
  </cols>
  <sheetData>
    <row r="1" spans="1:5" ht="15.6" x14ac:dyDescent="0.25">
      <c r="A1" s="79" t="s">
        <v>11</v>
      </c>
      <c r="B1" s="79"/>
      <c r="C1" s="79"/>
      <c r="D1" s="79"/>
      <c r="E1" s="79"/>
    </row>
    <row r="2" spans="1:5" ht="33.75" customHeight="1" x14ac:dyDescent="0.3">
      <c r="A2" s="80" t="s">
        <v>12</v>
      </c>
      <c r="B2" s="81"/>
      <c r="C2" s="81"/>
      <c r="D2" s="81"/>
      <c r="E2" s="81"/>
    </row>
    <row r="3" spans="1:5" x14ac:dyDescent="0.25">
      <c r="A3" s="82" t="s">
        <v>72</v>
      </c>
      <c r="B3" s="82"/>
      <c r="C3" s="82"/>
      <c r="D3" s="82"/>
      <c r="E3" s="82"/>
    </row>
    <row r="4" spans="1:5" s="1" customFormat="1" ht="15.6" x14ac:dyDescent="0.3">
      <c r="A4" s="22" t="s">
        <v>13</v>
      </c>
      <c r="B4" s="23"/>
      <c r="C4" s="23"/>
      <c r="D4" s="23"/>
      <c r="E4" s="24" t="s">
        <v>73</v>
      </c>
    </row>
    <row r="5" spans="1:5" x14ac:dyDescent="0.25">
      <c r="A5" s="83" t="s">
        <v>0</v>
      </c>
      <c r="B5" s="83"/>
      <c r="C5" s="83"/>
      <c r="D5" s="83"/>
      <c r="E5" s="83"/>
    </row>
    <row r="6" spans="1:5" x14ac:dyDescent="0.25">
      <c r="A6" s="84" t="s">
        <v>24</v>
      </c>
      <c r="B6" s="84"/>
      <c r="C6" s="84"/>
      <c r="D6" s="84"/>
      <c r="E6" s="84"/>
    </row>
    <row r="7" spans="1:5" x14ac:dyDescent="0.25">
      <c r="A7" s="78" t="s">
        <v>1</v>
      </c>
      <c r="B7" s="78"/>
      <c r="C7" s="78"/>
      <c r="D7" s="78"/>
      <c r="E7" s="78"/>
    </row>
    <row r="8" spans="1:5" ht="17.25" customHeight="1" x14ac:dyDescent="0.25">
      <c r="A8" s="83" t="s">
        <v>74</v>
      </c>
      <c r="B8" s="83"/>
      <c r="C8" s="83"/>
      <c r="D8" s="83"/>
      <c r="E8" s="83"/>
    </row>
    <row r="9" spans="1:5" ht="24" customHeight="1" x14ac:dyDescent="0.25">
      <c r="A9" s="86" t="s">
        <v>14</v>
      </c>
      <c r="B9" s="87"/>
      <c r="C9" s="87"/>
      <c r="D9" s="87"/>
      <c r="E9" s="87"/>
    </row>
    <row r="10" spans="1:5" ht="27.6" customHeight="1" x14ac:dyDescent="0.25">
      <c r="A10" s="83" t="s">
        <v>75</v>
      </c>
      <c r="B10" s="83"/>
      <c r="C10" s="83"/>
      <c r="D10" s="83"/>
      <c r="E10" s="83"/>
    </row>
    <row r="11" spans="1:5" ht="13.2" customHeight="1" x14ac:dyDescent="0.25">
      <c r="A11" s="78" t="s">
        <v>15</v>
      </c>
      <c r="B11" s="88"/>
      <c r="C11" s="88"/>
      <c r="D11" s="88"/>
      <c r="E11" s="88"/>
    </row>
    <row r="12" spans="1:5" ht="16.5" customHeight="1" x14ac:dyDescent="0.25">
      <c r="A12" s="83" t="s">
        <v>21</v>
      </c>
      <c r="B12" s="83"/>
      <c r="C12" s="83"/>
      <c r="D12" s="83"/>
      <c r="E12" s="83"/>
    </row>
    <row r="13" spans="1:5" ht="13.95" customHeight="1" x14ac:dyDescent="0.25">
      <c r="A13" s="78" t="s">
        <v>2</v>
      </c>
      <c r="B13" s="88"/>
      <c r="C13" s="88"/>
      <c r="D13" s="88"/>
      <c r="E13" s="88"/>
    </row>
    <row r="14" spans="1:5" ht="17.25" customHeight="1" x14ac:dyDescent="0.25">
      <c r="A14" s="83" t="s">
        <v>22</v>
      </c>
      <c r="B14" s="83"/>
      <c r="C14" s="83"/>
      <c r="D14" s="83"/>
      <c r="E14" s="83"/>
    </row>
    <row r="15" spans="1:5" ht="13.95" customHeight="1" x14ac:dyDescent="0.25">
      <c r="A15" s="78" t="s">
        <v>16</v>
      </c>
      <c r="B15" s="88"/>
      <c r="C15" s="88"/>
      <c r="D15" s="88"/>
      <c r="E15" s="88"/>
    </row>
    <row r="16" spans="1:5" ht="31.5" customHeight="1" x14ac:dyDescent="0.25">
      <c r="A16" s="83" t="s">
        <v>17</v>
      </c>
      <c r="B16" s="83"/>
      <c r="C16" s="83"/>
      <c r="D16" s="83"/>
      <c r="E16" s="83"/>
    </row>
    <row r="17" spans="1:7" ht="53.4" customHeight="1" x14ac:dyDescent="0.25">
      <c r="A17" s="83" t="s">
        <v>27</v>
      </c>
      <c r="B17" s="83"/>
      <c r="C17" s="83"/>
      <c r="D17" s="83"/>
      <c r="E17" s="83"/>
    </row>
    <row r="18" spans="1:7" ht="36" customHeight="1" x14ac:dyDescent="0.25">
      <c r="A18" s="85" t="s">
        <v>28</v>
      </c>
      <c r="B18" s="85"/>
      <c r="C18" s="85"/>
      <c r="D18" s="85"/>
      <c r="E18" s="85"/>
    </row>
    <row r="19" spans="1:7" x14ac:dyDescent="0.25">
      <c r="A19" s="85"/>
      <c r="B19" s="85"/>
      <c r="C19" s="85"/>
      <c r="D19" s="85"/>
      <c r="E19" s="85"/>
      <c r="F19" s="2">
        <v>4391.8999999999996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9.6" x14ac:dyDescent="0.3">
      <c r="A21" s="21" t="s">
        <v>48</v>
      </c>
      <c r="B21" s="8" t="s">
        <v>46</v>
      </c>
      <c r="C21" s="3" t="s">
        <v>4</v>
      </c>
      <c r="D21" s="3">
        <f>11.58</f>
        <v>11.58</v>
      </c>
      <c r="E21" s="7">
        <f>D21*F19*G19</f>
        <v>152574.606</v>
      </c>
      <c r="G21" s="20"/>
    </row>
    <row r="22" spans="1:7" ht="69" x14ac:dyDescent="0.25">
      <c r="A22" s="6" t="s">
        <v>63</v>
      </c>
      <c r="B22" s="8" t="s">
        <v>64</v>
      </c>
      <c r="C22" s="3" t="s">
        <v>4</v>
      </c>
      <c r="D22" s="3"/>
      <c r="E22" s="7">
        <f>2585.82*3</f>
        <v>7757.4600000000009</v>
      </c>
      <c r="G22" s="20"/>
    </row>
    <row r="23" spans="1:7" ht="26.4" x14ac:dyDescent="0.25">
      <c r="A23" s="6" t="s">
        <v>58</v>
      </c>
      <c r="B23" s="38" t="s">
        <v>59</v>
      </c>
      <c r="C23" s="3" t="s">
        <v>39</v>
      </c>
      <c r="D23" s="3"/>
      <c r="E23" s="7">
        <v>0</v>
      </c>
      <c r="G23" s="20"/>
    </row>
    <row r="24" spans="1:7" x14ac:dyDescent="0.25">
      <c r="A24" s="6" t="s">
        <v>44</v>
      </c>
      <c r="B24" s="8" t="s">
        <v>23</v>
      </c>
      <c r="C24" s="3" t="s">
        <v>4</v>
      </c>
      <c r="D24" s="3">
        <v>4.5999999999999996</v>
      </c>
      <c r="E24" s="7">
        <f>D24*F19*G19</f>
        <v>60608.219999999994</v>
      </c>
      <c r="G24" s="20"/>
    </row>
    <row r="25" spans="1:7" x14ac:dyDescent="0.25">
      <c r="A25" s="6" t="s">
        <v>38</v>
      </c>
      <c r="B25" s="8" t="s">
        <v>64</v>
      </c>
      <c r="C25" s="3" t="s">
        <v>39</v>
      </c>
      <c r="D25" s="3"/>
      <c r="E25" s="7">
        <v>7789.85</v>
      </c>
      <c r="G25" s="20"/>
    </row>
    <row r="26" spans="1:7" x14ac:dyDescent="0.25">
      <c r="A26" s="6" t="s">
        <v>40</v>
      </c>
      <c r="B26" s="8" t="s">
        <v>64</v>
      </c>
      <c r="C26" s="3" t="s">
        <v>39</v>
      </c>
      <c r="D26" s="3"/>
      <c r="E26" s="7">
        <v>7241.85</v>
      </c>
      <c r="G26" s="20"/>
    </row>
    <row r="27" spans="1:7" x14ac:dyDescent="0.25">
      <c r="A27" s="6" t="s">
        <v>45</v>
      </c>
      <c r="B27" s="8" t="s">
        <v>64</v>
      </c>
      <c r="C27" s="3" t="s">
        <v>39</v>
      </c>
      <c r="D27" s="3"/>
      <c r="E27" s="7">
        <v>2492.6999999999998</v>
      </c>
      <c r="G27" s="20"/>
    </row>
    <row r="28" spans="1:7" x14ac:dyDescent="0.25">
      <c r="A28" s="6" t="s">
        <v>30</v>
      </c>
      <c r="B28" s="8" t="s">
        <v>64</v>
      </c>
      <c r="C28" s="3" t="s">
        <v>39</v>
      </c>
      <c r="D28" s="3"/>
      <c r="E28" s="37">
        <v>684.48</v>
      </c>
      <c r="G28" s="20"/>
    </row>
    <row r="29" spans="1:7" ht="27.6" x14ac:dyDescent="0.25">
      <c r="A29" s="14" t="s">
        <v>65</v>
      </c>
      <c r="B29" s="15" t="s">
        <v>68</v>
      </c>
      <c r="C29" s="30" t="s">
        <v>57</v>
      </c>
      <c r="D29" s="15">
        <v>2</v>
      </c>
      <c r="E29" s="43">
        <f>D29*197.1</f>
        <v>394.2</v>
      </c>
      <c r="G29" s="20"/>
    </row>
    <row r="30" spans="1:7" x14ac:dyDescent="0.25">
      <c r="A30" s="25" t="s">
        <v>66</v>
      </c>
      <c r="B30" s="15" t="s">
        <v>68</v>
      </c>
      <c r="C30" s="30" t="s">
        <v>57</v>
      </c>
      <c r="D30" s="15">
        <v>1</v>
      </c>
      <c r="E30" s="43">
        <f t="shared" ref="E30:E32" si="0">D30*197.1</f>
        <v>197.1</v>
      </c>
      <c r="G30" s="20"/>
    </row>
    <row r="31" spans="1:7" ht="27.6" x14ac:dyDescent="0.25">
      <c r="A31" s="14" t="s">
        <v>71</v>
      </c>
      <c r="B31" s="15" t="s">
        <v>69</v>
      </c>
      <c r="C31" s="30" t="s">
        <v>39</v>
      </c>
      <c r="D31" s="15"/>
      <c r="E31" s="43">
        <v>5874.06</v>
      </c>
      <c r="G31" s="20"/>
    </row>
    <row r="32" spans="1:7" x14ac:dyDescent="0.25">
      <c r="A32" s="14" t="s">
        <v>67</v>
      </c>
      <c r="B32" s="15" t="s">
        <v>70</v>
      </c>
      <c r="C32" s="30" t="s">
        <v>57</v>
      </c>
      <c r="D32" s="15">
        <v>4</v>
      </c>
      <c r="E32" s="43">
        <f t="shared" si="0"/>
        <v>788.4</v>
      </c>
      <c r="G32" s="20"/>
    </row>
    <row r="33" spans="1:8" s="13" customFormat="1" x14ac:dyDescent="0.25">
      <c r="A33" s="9" t="s">
        <v>29</v>
      </c>
      <c r="B33" s="10"/>
      <c r="C33" s="11"/>
      <c r="D33" s="11"/>
      <c r="E33" s="12">
        <f>SUM(E21:E32)</f>
        <v>246402.92600000004</v>
      </c>
    </row>
    <row r="34" spans="1:8" ht="35.4" customHeight="1" x14ac:dyDescent="0.25">
      <c r="A34" s="91" t="s">
        <v>76</v>
      </c>
      <c r="B34" s="91"/>
      <c r="C34" s="91"/>
      <c r="D34" s="91"/>
      <c r="E34" s="91"/>
    </row>
    <row r="35" spans="1:8" ht="19.2" customHeight="1" x14ac:dyDescent="0.25">
      <c r="A35" s="83" t="s">
        <v>20</v>
      </c>
      <c r="B35" s="83"/>
      <c r="C35" s="83"/>
      <c r="D35" s="83"/>
      <c r="E35" s="83"/>
    </row>
    <row r="36" spans="1:8" ht="15.75" customHeight="1" x14ac:dyDescent="0.25">
      <c r="A36" s="83" t="s">
        <v>19</v>
      </c>
      <c r="B36" s="83"/>
      <c r="C36" s="83"/>
      <c r="D36" s="83"/>
      <c r="E36" s="83"/>
      <c r="F36" s="13"/>
      <c r="G36" s="13"/>
      <c r="H36" s="16"/>
    </row>
    <row r="37" spans="1:8" ht="36.75" customHeight="1" x14ac:dyDescent="0.25">
      <c r="A37" s="83" t="s">
        <v>34</v>
      </c>
      <c r="B37" s="83"/>
      <c r="C37" s="83"/>
      <c r="D37" s="83"/>
      <c r="E37" s="83"/>
    </row>
    <row r="38" spans="1:8" x14ac:dyDescent="0.25">
      <c r="A38" s="92" t="s">
        <v>5</v>
      </c>
      <c r="B38" s="92"/>
      <c r="C38" s="92"/>
      <c r="D38" s="92"/>
      <c r="E38" s="92"/>
    </row>
    <row r="39" spans="1:8" ht="15" customHeight="1" x14ac:dyDescent="0.25">
      <c r="A39" s="93" t="s">
        <v>32</v>
      </c>
      <c r="B39" s="93"/>
      <c r="C39" s="93"/>
      <c r="D39" s="93"/>
      <c r="E39" s="4"/>
    </row>
    <row r="40" spans="1:8" x14ac:dyDescent="0.25">
      <c r="B40" s="89" t="s">
        <v>18</v>
      </c>
      <c r="C40" s="89"/>
      <c r="D40" s="89"/>
      <c r="E40" s="5" t="s">
        <v>6</v>
      </c>
    </row>
    <row r="41" spans="1:8" x14ac:dyDescent="0.25">
      <c r="A41" s="40"/>
      <c r="B41" s="40"/>
      <c r="C41" s="40"/>
      <c r="D41" s="40"/>
      <c r="E41" s="40"/>
    </row>
    <row r="42" spans="1:8" x14ac:dyDescent="0.25">
      <c r="A42" s="90" t="s">
        <v>78</v>
      </c>
      <c r="B42" s="90"/>
      <c r="C42" s="90"/>
      <c r="D42" s="90"/>
      <c r="E42" s="4"/>
    </row>
    <row r="43" spans="1:8" x14ac:dyDescent="0.25">
      <c r="B43" s="89" t="s">
        <v>18</v>
      </c>
      <c r="C43" s="89"/>
      <c r="D43" s="89"/>
      <c r="E43" s="5" t="s">
        <v>6</v>
      </c>
    </row>
    <row r="44" spans="1:8" x14ac:dyDescent="0.25">
      <c r="A44" s="2" t="s">
        <v>41</v>
      </c>
    </row>
    <row r="45" spans="1:8" x14ac:dyDescent="0.25">
      <c r="A45" s="13" t="s">
        <v>35</v>
      </c>
    </row>
    <row r="46" spans="1:8" ht="15.6" x14ac:dyDescent="0.3">
      <c r="A46" s="1" t="s">
        <v>43</v>
      </c>
      <c r="B46" s="17">
        <f>'1кв'!B50</f>
        <v>27168.133999999962</v>
      </c>
    </row>
    <row r="47" spans="1:8" ht="27.6" customHeight="1" x14ac:dyDescent="0.25">
      <c r="A47" s="39" t="s">
        <v>77</v>
      </c>
      <c r="B47" s="18"/>
    </row>
    <row r="48" spans="1:8" x14ac:dyDescent="0.25">
      <c r="A48" s="2" t="s">
        <v>36</v>
      </c>
      <c r="B48" s="18">
        <v>243186.28</v>
      </c>
    </row>
    <row r="49" spans="1:2" ht="27.6" x14ac:dyDescent="0.25">
      <c r="A49" s="36" t="s">
        <v>49</v>
      </c>
      <c r="B49" s="18">
        <f>300*3</f>
        <v>900</v>
      </c>
    </row>
    <row r="50" spans="1:2" ht="27.6" x14ac:dyDescent="0.25">
      <c r="A50" s="39" t="s">
        <v>42</v>
      </c>
      <c r="B50" s="18">
        <f>E33</f>
        <v>246402.92600000004</v>
      </c>
    </row>
    <row r="51" spans="1:2" x14ac:dyDescent="0.25">
      <c r="A51" s="19" t="s">
        <v>37</v>
      </c>
      <c r="B51" s="17">
        <f>B46+B48+B49-B50</f>
        <v>24851.487999999954</v>
      </c>
    </row>
  </sheetData>
  <mergeCells count="27">
    <mergeCell ref="B40:D40"/>
    <mergeCell ref="A42:D42"/>
    <mergeCell ref="B43:D43"/>
    <mergeCell ref="A34:E34"/>
    <mergeCell ref="A35:E35"/>
    <mergeCell ref="A36:E36"/>
    <mergeCell ref="A37:E37"/>
    <mergeCell ref="A38:E38"/>
    <mergeCell ref="A39:D39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view="pageBreakPreview" topLeftCell="A25" zoomScaleNormal="100" zoomScaleSheetLayoutView="100" workbookViewId="0">
      <selection activeCell="A32" sqref="A32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9.109375" style="2"/>
    <col min="7" max="7" width="14.6640625" style="2" customWidth="1"/>
    <col min="8" max="8" width="18.33203125" style="2" customWidth="1"/>
    <col min="9" max="16384" width="9.109375" style="2"/>
  </cols>
  <sheetData>
    <row r="1" spans="1:5" ht="15.6" x14ac:dyDescent="0.25">
      <c r="A1" s="79" t="s">
        <v>11</v>
      </c>
      <c r="B1" s="79"/>
      <c r="C1" s="79"/>
      <c r="D1" s="79"/>
      <c r="E1" s="79"/>
    </row>
    <row r="2" spans="1:5" ht="33.75" customHeight="1" x14ac:dyDescent="0.3">
      <c r="A2" s="80" t="s">
        <v>12</v>
      </c>
      <c r="B2" s="81"/>
      <c r="C2" s="81"/>
      <c r="D2" s="81"/>
      <c r="E2" s="81"/>
    </row>
    <row r="3" spans="1:5" x14ac:dyDescent="0.25">
      <c r="A3" s="82" t="s">
        <v>79</v>
      </c>
      <c r="B3" s="82"/>
      <c r="C3" s="82"/>
      <c r="D3" s="82"/>
      <c r="E3" s="82"/>
    </row>
    <row r="4" spans="1:5" s="1" customFormat="1" ht="15.6" x14ac:dyDescent="0.3">
      <c r="A4" s="22" t="s">
        <v>13</v>
      </c>
      <c r="B4" s="23"/>
      <c r="C4" s="23"/>
      <c r="D4" s="23"/>
      <c r="E4" s="24" t="s">
        <v>80</v>
      </c>
    </row>
    <row r="5" spans="1:5" x14ac:dyDescent="0.25">
      <c r="A5" s="83" t="s">
        <v>0</v>
      </c>
      <c r="B5" s="83"/>
      <c r="C5" s="83"/>
      <c r="D5" s="83"/>
      <c r="E5" s="83"/>
    </row>
    <row r="6" spans="1:5" x14ac:dyDescent="0.25">
      <c r="A6" s="84" t="s">
        <v>24</v>
      </c>
      <c r="B6" s="84"/>
      <c r="C6" s="84"/>
      <c r="D6" s="84"/>
      <c r="E6" s="84"/>
    </row>
    <row r="7" spans="1:5" x14ac:dyDescent="0.25">
      <c r="A7" s="78" t="s">
        <v>1</v>
      </c>
      <c r="B7" s="78"/>
      <c r="C7" s="78"/>
      <c r="D7" s="78"/>
      <c r="E7" s="78"/>
    </row>
    <row r="8" spans="1:5" ht="17.25" customHeight="1" x14ac:dyDescent="0.25">
      <c r="A8" s="83" t="s">
        <v>74</v>
      </c>
      <c r="B8" s="83"/>
      <c r="C8" s="83"/>
      <c r="D8" s="83"/>
      <c r="E8" s="83"/>
    </row>
    <row r="9" spans="1:5" ht="24" customHeight="1" x14ac:dyDescent="0.25">
      <c r="A9" s="86" t="s">
        <v>14</v>
      </c>
      <c r="B9" s="87"/>
      <c r="C9" s="87"/>
      <c r="D9" s="87"/>
      <c r="E9" s="87"/>
    </row>
    <row r="10" spans="1:5" ht="27.6" customHeight="1" x14ac:dyDescent="0.25">
      <c r="A10" s="83" t="s">
        <v>75</v>
      </c>
      <c r="B10" s="83"/>
      <c r="C10" s="83"/>
      <c r="D10" s="83"/>
      <c r="E10" s="83"/>
    </row>
    <row r="11" spans="1:5" ht="13.2" customHeight="1" x14ac:dyDescent="0.25">
      <c r="A11" s="78" t="s">
        <v>15</v>
      </c>
      <c r="B11" s="88"/>
      <c r="C11" s="88"/>
      <c r="D11" s="88"/>
      <c r="E11" s="88"/>
    </row>
    <row r="12" spans="1:5" ht="16.5" customHeight="1" x14ac:dyDescent="0.25">
      <c r="A12" s="83" t="s">
        <v>21</v>
      </c>
      <c r="B12" s="83"/>
      <c r="C12" s="83"/>
      <c r="D12" s="83"/>
      <c r="E12" s="83"/>
    </row>
    <row r="13" spans="1:5" ht="13.95" customHeight="1" x14ac:dyDescent="0.25">
      <c r="A13" s="78" t="s">
        <v>2</v>
      </c>
      <c r="B13" s="88"/>
      <c r="C13" s="88"/>
      <c r="D13" s="88"/>
      <c r="E13" s="88"/>
    </row>
    <row r="14" spans="1:5" ht="17.25" customHeight="1" x14ac:dyDescent="0.25">
      <c r="A14" s="83" t="s">
        <v>22</v>
      </c>
      <c r="B14" s="83"/>
      <c r="C14" s="83"/>
      <c r="D14" s="83"/>
      <c r="E14" s="83"/>
    </row>
    <row r="15" spans="1:5" ht="13.95" customHeight="1" x14ac:dyDescent="0.25">
      <c r="A15" s="78" t="s">
        <v>16</v>
      </c>
      <c r="B15" s="88"/>
      <c r="C15" s="88"/>
      <c r="D15" s="88"/>
      <c r="E15" s="88"/>
    </row>
    <row r="16" spans="1:5" ht="31.5" customHeight="1" x14ac:dyDescent="0.25">
      <c r="A16" s="83" t="s">
        <v>17</v>
      </c>
      <c r="B16" s="83"/>
      <c r="C16" s="83"/>
      <c r="D16" s="83"/>
      <c r="E16" s="83"/>
    </row>
    <row r="17" spans="1:7" ht="53.4" customHeight="1" x14ac:dyDescent="0.25">
      <c r="A17" s="83" t="s">
        <v>27</v>
      </c>
      <c r="B17" s="83"/>
      <c r="C17" s="83"/>
      <c r="D17" s="83"/>
      <c r="E17" s="83"/>
    </row>
    <row r="18" spans="1:7" ht="36" customHeight="1" x14ac:dyDescent="0.25">
      <c r="A18" s="85" t="s">
        <v>28</v>
      </c>
      <c r="B18" s="85"/>
      <c r="C18" s="85"/>
      <c r="D18" s="85"/>
      <c r="E18" s="85"/>
    </row>
    <row r="19" spans="1:7" x14ac:dyDescent="0.25">
      <c r="A19" s="85"/>
      <c r="B19" s="85"/>
      <c r="C19" s="85"/>
      <c r="D19" s="85"/>
      <c r="E19" s="85"/>
      <c r="F19" s="2">
        <v>4391.8999999999996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9.6" x14ac:dyDescent="0.3">
      <c r="A21" s="21" t="s">
        <v>48</v>
      </c>
      <c r="B21" s="8" t="s">
        <v>46</v>
      </c>
      <c r="C21" s="3" t="s">
        <v>4</v>
      </c>
      <c r="D21" s="3">
        <v>12.22</v>
      </c>
      <c r="E21" s="7">
        <f>D21*F19*G19</f>
        <v>161007.054</v>
      </c>
      <c r="G21" s="20"/>
    </row>
    <row r="22" spans="1:7" ht="69" x14ac:dyDescent="0.25">
      <c r="A22" s="6" t="s">
        <v>63</v>
      </c>
      <c r="B22" s="8" t="s">
        <v>81</v>
      </c>
      <c r="C22" s="3" t="s">
        <v>4</v>
      </c>
      <c r="D22" s="3"/>
      <c r="E22" s="7">
        <f>2585.82*3</f>
        <v>7757.4600000000009</v>
      </c>
      <c r="G22" s="20"/>
    </row>
    <row r="23" spans="1:7" ht="26.4" x14ac:dyDescent="0.25">
      <c r="A23" s="6" t="s">
        <v>58</v>
      </c>
      <c r="B23" s="38" t="s">
        <v>59</v>
      </c>
      <c r="C23" s="3" t="s">
        <v>39</v>
      </c>
      <c r="D23" s="3"/>
      <c r="E23" s="7">
        <v>0</v>
      </c>
      <c r="G23" s="20"/>
    </row>
    <row r="24" spans="1:7" x14ac:dyDescent="0.25">
      <c r="A24" s="6" t="s">
        <v>44</v>
      </c>
      <c r="B24" s="8" t="s">
        <v>23</v>
      </c>
      <c r="C24" s="3" t="s">
        <v>4</v>
      </c>
      <c r="D24" s="3">
        <v>4.78</v>
      </c>
      <c r="E24" s="7">
        <f>D24*F19*G19</f>
        <v>62979.845999999998</v>
      </c>
      <c r="G24" s="20"/>
    </row>
    <row r="25" spans="1:7" x14ac:dyDescent="0.25">
      <c r="A25" s="6" t="s">
        <v>38</v>
      </c>
      <c r="B25" s="8" t="s">
        <v>81</v>
      </c>
      <c r="C25" s="3" t="s">
        <v>39</v>
      </c>
      <c r="D25" s="3"/>
      <c r="E25" s="7">
        <v>4443.8100000000004</v>
      </c>
      <c r="G25" s="20"/>
    </row>
    <row r="26" spans="1:7" x14ac:dyDescent="0.25">
      <c r="A26" s="6" t="s">
        <v>40</v>
      </c>
      <c r="B26" s="8" t="s">
        <v>81</v>
      </c>
      <c r="C26" s="3" t="s">
        <v>39</v>
      </c>
      <c r="D26" s="3"/>
      <c r="E26" s="7">
        <v>6892.24</v>
      </c>
      <c r="G26" s="20"/>
    </row>
    <row r="27" spans="1:7" x14ac:dyDescent="0.25">
      <c r="A27" s="6" t="s">
        <v>45</v>
      </c>
      <c r="B27" s="8" t="s">
        <v>81</v>
      </c>
      <c r="C27" s="3" t="s">
        <v>39</v>
      </c>
      <c r="D27" s="3"/>
      <c r="E27" s="7">
        <v>2633.19</v>
      </c>
      <c r="G27" s="20"/>
    </row>
    <row r="28" spans="1:7" x14ac:dyDescent="0.25">
      <c r="A28" s="6" t="s">
        <v>30</v>
      </c>
      <c r="B28" s="8" t="s">
        <v>81</v>
      </c>
      <c r="C28" s="3" t="s">
        <v>39</v>
      </c>
      <c r="D28" s="3"/>
      <c r="E28" s="37">
        <f>4716.66+400</f>
        <v>5116.66</v>
      </c>
      <c r="G28" s="20"/>
    </row>
    <row r="29" spans="1:7" x14ac:dyDescent="0.25">
      <c r="A29" s="25" t="s">
        <v>82</v>
      </c>
      <c r="B29" s="15" t="s">
        <v>88</v>
      </c>
      <c r="C29" s="30" t="s">
        <v>57</v>
      </c>
      <c r="D29" s="15">
        <v>2</v>
      </c>
      <c r="E29" s="43">
        <f>D29*206.95</f>
        <v>413.9</v>
      </c>
      <c r="G29" s="20"/>
    </row>
    <row r="30" spans="1:7" x14ac:dyDescent="0.25">
      <c r="A30" s="25" t="s">
        <v>83</v>
      </c>
      <c r="B30" s="15" t="s">
        <v>88</v>
      </c>
      <c r="C30" s="30" t="s">
        <v>57</v>
      </c>
      <c r="D30" s="15">
        <v>8</v>
      </c>
      <c r="E30" s="43">
        <f t="shared" ref="E30:E32" si="0">D30*206.95</f>
        <v>1655.6</v>
      </c>
      <c r="G30" s="20"/>
    </row>
    <row r="31" spans="1:7" ht="27.6" x14ac:dyDescent="0.25">
      <c r="A31" s="25" t="s">
        <v>84</v>
      </c>
      <c r="B31" s="15" t="s">
        <v>88</v>
      </c>
      <c r="C31" s="30" t="s">
        <v>39</v>
      </c>
      <c r="D31" s="15"/>
      <c r="E31" s="43">
        <v>20005.98</v>
      </c>
      <c r="G31" s="20"/>
    </row>
    <row r="32" spans="1:7" ht="16.2" customHeight="1" x14ac:dyDescent="0.25">
      <c r="A32" s="25" t="s">
        <v>85</v>
      </c>
      <c r="B32" s="15" t="s">
        <v>88</v>
      </c>
      <c r="C32" s="30" t="s">
        <v>57</v>
      </c>
      <c r="D32" s="46">
        <v>10</v>
      </c>
      <c r="E32" s="43">
        <f t="shared" si="0"/>
        <v>2069.5</v>
      </c>
      <c r="G32" s="20"/>
    </row>
    <row r="33" spans="1:8" x14ac:dyDescent="0.25">
      <c r="A33" s="47" t="s">
        <v>86</v>
      </c>
      <c r="B33" s="48" t="s">
        <v>89</v>
      </c>
      <c r="C33" s="31" t="s">
        <v>39</v>
      </c>
      <c r="D33" s="48"/>
      <c r="E33" s="43">
        <v>1511.2</v>
      </c>
      <c r="G33" s="20"/>
    </row>
    <row r="34" spans="1:8" ht="16.8" x14ac:dyDescent="0.3">
      <c r="A34" s="52" t="s">
        <v>87</v>
      </c>
      <c r="B34" s="26" t="s">
        <v>89</v>
      </c>
      <c r="C34" s="3" t="s">
        <v>39</v>
      </c>
      <c r="D34" s="53"/>
      <c r="E34" s="43">
        <v>6344.15</v>
      </c>
      <c r="G34" s="20"/>
    </row>
    <row r="35" spans="1:8" s="13" customFormat="1" x14ac:dyDescent="0.25">
      <c r="A35" s="49" t="s">
        <v>29</v>
      </c>
      <c r="B35" s="50"/>
      <c r="C35" s="51"/>
      <c r="D35" s="51"/>
      <c r="E35" s="12">
        <f>SUM(E21:E34)</f>
        <v>282830.59000000003</v>
      </c>
    </row>
    <row r="36" spans="1:8" ht="35.4" customHeight="1" x14ac:dyDescent="0.25">
      <c r="A36" s="91" t="s">
        <v>90</v>
      </c>
      <c r="B36" s="91"/>
      <c r="C36" s="91"/>
      <c r="D36" s="91"/>
      <c r="E36" s="91"/>
    </row>
    <row r="37" spans="1:8" ht="19.2" customHeight="1" x14ac:dyDescent="0.25">
      <c r="A37" s="83" t="s">
        <v>20</v>
      </c>
      <c r="B37" s="83"/>
      <c r="C37" s="83"/>
      <c r="D37" s="83"/>
      <c r="E37" s="83"/>
    </row>
    <row r="38" spans="1:8" ht="15.75" customHeight="1" x14ac:dyDescent="0.25">
      <c r="A38" s="83" t="s">
        <v>19</v>
      </c>
      <c r="B38" s="83"/>
      <c r="C38" s="83"/>
      <c r="D38" s="83"/>
      <c r="E38" s="83"/>
      <c r="F38" s="13"/>
      <c r="G38" s="13"/>
      <c r="H38" s="16"/>
    </row>
    <row r="39" spans="1:8" ht="36.75" customHeight="1" x14ac:dyDescent="0.25">
      <c r="A39" s="83" t="s">
        <v>34</v>
      </c>
      <c r="B39" s="83"/>
      <c r="C39" s="83"/>
      <c r="D39" s="83"/>
      <c r="E39" s="83"/>
    </row>
    <row r="40" spans="1:8" x14ac:dyDescent="0.25">
      <c r="A40" s="92" t="s">
        <v>5</v>
      </c>
      <c r="B40" s="92"/>
      <c r="C40" s="92"/>
      <c r="D40" s="92"/>
      <c r="E40" s="92"/>
    </row>
    <row r="41" spans="1:8" ht="15" customHeight="1" x14ac:dyDescent="0.25">
      <c r="A41" s="93" t="s">
        <v>32</v>
      </c>
      <c r="B41" s="93"/>
      <c r="C41" s="93"/>
      <c r="D41" s="93"/>
      <c r="E41" s="4"/>
    </row>
    <row r="42" spans="1:8" x14ac:dyDescent="0.25">
      <c r="B42" s="89" t="s">
        <v>18</v>
      </c>
      <c r="C42" s="89"/>
      <c r="D42" s="89"/>
      <c r="E42" s="5" t="s">
        <v>6</v>
      </c>
    </row>
    <row r="43" spans="1:8" x14ac:dyDescent="0.25">
      <c r="A43" s="42"/>
      <c r="B43" s="42"/>
      <c r="C43" s="42"/>
      <c r="D43" s="42"/>
      <c r="E43" s="42"/>
    </row>
    <row r="44" spans="1:8" x14ac:dyDescent="0.25">
      <c r="A44" s="90" t="s">
        <v>78</v>
      </c>
      <c r="B44" s="90"/>
      <c r="C44" s="90"/>
      <c r="D44" s="90"/>
      <c r="E44" s="4"/>
    </row>
    <row r="45" spans="1:8" x14ac:dyDescent="0.25">
      <c r="B45" s="89" t="s">
        <v>18</v>
      </c>
      <c r="C45" s="89"/>
      <c r="D45" s="89"/>
      <c r="E45" s="5" t="s">
        <v>6</v>
      </c>
    </row>
    <row r="46" spans="1:8" x14ac:dyDescent="0.25">
      <c r="A46" s="2" t="s">
        <v>41</v>
      </c>
    </row>
    <row r="47" spans="1:8" x14ac:dyDescent="0.25">
      <c r="A47" s="13" t="s">
        <v>35</v>
      </c>
    </row>
    <row r="48" spans="1:8" ht="15.6" x14ac:dyDescent="0.3">
      <c r="A48" s="1" t="s">
        <v>43</v>
      </c>
      <c r="B48" s="17">
        <f>'2кв'!B51</f>
        <v>24851.487999999954</v>
      </c>
    </row>
    <row r="49" spans="1:2" ht="27.6" customHeight="1" x14ac:dyDescent="0.25">
      <c r="A49" s="41" t="s">
        <v>91</v>
      </c>
      <c r="B49" s="18"/>
    </row>
    <row r="50" spans="1:2" x14ac:dyDescent="0.25">
      <c r="A50" s="2" t="s">
        <v>36</v>
      </c>
      <c r="B50" s="18">
        <v>257192.95999999999</v>
      </c>
    </row>
    <row r="51" spans="1:2" ht="27.6" x14ac:dyDescent="0.25">
      <c r="A51" s="36" t="s">
        <v>49</v>
      </c>
      <c r="B51" s="18">
        <f>300*3</f>
        <v>900</v>
      </c>
    </row>
    <row r="52" spans="1:2" ht="27.6" x14ac:dyDescent="0.25">
      <c r="A52" s="41" t="s">
        <v>42</v>
      </c>
      <c r="B52" s="18">
        <f>E35</f>
        <v>282830.59000000003</v>
      </c>
    </row>
    <row r="53" spans="1:2" x14ac:dyDescent="0.25">
      <c r="A53" s="19" t="s">
        <v>37</v>
      </c>
      <c r="B53" s="17">
        <f>B48+B50+B51-B52</f>
        <v>113.85799999994924</v>
      </c>
    </row>
  </sheetData>
  <mergeCells count="27">
    <mergeCell ref="B42:D42"/>
    <mergeCell ref="A44:D44"/>
    <mergeCell ref="B45:D45"/>
    <mergeCell ref="A36:E36"/>
    <mergeCell ref="A37:E37"/>
    <mergeCell ref="A38:E38"/>
    <mergeCell ref="A39:E39"/>
    <mergeCell ref="A40:E40"/>
    <mergeCell ref="A41:D41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7:E7"/>
    <mergeCell ref="A1:E1"/>
    <mergeCell ref="A2:E2"/>
    <mergeCell ref="A3:E3"/>
    <mergeCell ref="A5:E5"/>
    <mergeCell ref="A6:E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zoomScaleNormal="100" zoomScaleSheetLayoutView="100" workbookViewId="0">
      <selection activeCell="A32" sqref="A32:E32"/>
    </sheetView>
  </sheetViews>
  <sheetFormatPr defaultColWidth="9.109375" defaultRowHeight="13.8" x14ac:dyDescent="0.25"/>
  <cols>
    <col min="1" max="1" width="33.109375" style="2" customWidth="1"/>
    <col min="2" max="2" width="20.33203125" style="2" customWidth="1"/>
    <col min="3" max="3" width="14.44140625" style="2" customWidth="1"/>
    <col min="4" max="4" width="16.109375" style="2" customWidth="1"/>
    <col min="5" max="5" width="14.109375" style="2" customWidth="1"/>
    <col min="6" max="6" width="9.109375" style="2"/>
    <col min="7" max="7" width="14.6640625" style="2" customWidth="1"/>
    <col min="8" max="8" width="18.33203125" style="2" customWidth="1"/>
    <col min="9" max="16384" width="9.109375" style="2"/>
  </cols>
  <sheetData>
    <row r="1" spans="1:5" ht="15.6" x14ac:dyDescent="0.25">
      <c r="A1" s="79" t="s">
        <v>11</v>
      </c>
      <c r="B1" s="79"/>
      <c r="C1" s="79"/>
      <c r="D1" s="79"/>
      <c r="E1" s="79"/>
    </row>
    <row r="2" spans="1:5" ht="33.75" customHeight="1" x14ac:dyDescent="0.3">
      <c r="A2" s="80" t="s">
        <v>12</v>
      </c>
      <c r="B2" s="81"/>
      <c r="C2" s="81"/>
      <c r="D2" s="81"/>
      <c r="E2" s="81"/>
    </row>
    <row r="3" spans="1:5" x14ac:dyDescent="0.25">
      <c r="A3" s="82" t="s">
        <v>92</v>
      </c>
      <c r="B3" s="82"/>
      <c r="C3" s="82"/>
      <c r="D3" s="82"/>
      <c r="E3" s="82"/>
    </row>
    <row r="4" spans="1:5" s="1" customFormat="1" ht="28.2" x14ac:dyDescent="0.3">
      <c r="A4" s="22" t="s">
        <v>13</v>
      </c>
      <c r="B4" s="23"/>
      <c r="C4" s="23"/>
      <c r="D4" s="23"/>
      <c r="E4" s="24" t="s">
        <v>93</v>
      </c>
    </row>
    <row r="5" spans="1:5" x14ac:dyDescent="0.25">
      <c r="A5" s="83" t="s">
        <v>0</v>
      </c>
      <c r="B5" s="83"/>
      <c r="C5" s="83"/>
      <c r="D5" s="83"/>
      <c r="E5" s="83"/>
    </row>
    <row r="6" spans="1:5" x14ac:dyDescent="0.25">
      <c r="A6" s="84" t="s">
        <v>24</v>
      </c>
      <c r="B6" s="84"/>
      <c r="C6" s="84"/>
      <c r="D6" s="84"/>
      <c r="E6" s="84"/>
    </row>
    <row r="7" spans="1:5" x14ac:dyDescent="0.25">
      <c r="A7" s="78" t="s">
        <v>1</v>
      </c>
      <c r="B7" s="78"/>
      <c r="C7" s="78"/>
      <c r="D7" s="78"/>
      <c r="E7" s="78"/>
    </row>
    <row r="8" spans="1:5" ht="17.25" customHeight="1" x14ac:dyDescent="0.25">
      <c r="A8" s="83" t="s">
        <v>74</v>
      </c>
      <c r="B8" s="83"/>
      <c r="C8" s="83"/>
      <c r="D8" s="83"/>
      <c r="E8" s="83"/>
    </row>
    <row r="9" spans="1:5" ht="24" customHeight="1" x14ac:dyDescent="0.25">
      <c r="A9" s="86" t="s">
        <v>14</v>
      </c>
      <c r="B9" s="87"/>
      <c r="C9" s="87"/>
      <c r="D9" s="87"/>
      <c r="E9" s="87"/>
    </row>
    <row r="10" spans="1:5" ht="27.6" customHeight="1" x14ac:dyDescent="0.25">
      <c r="A10" s="83" t="s">
        <v>75</v>
      </c>
      <c r="B10" s="83"/>
      <c r="C10" s="83"/>
      <c r="D10" s="83"/>
      <c r="E10" s="83"/>
    </row>
    <row r="11" spans="1:5" ht="13.2" customHeight="1" x14ac:dyDescent="0.25">
      <c r="A11" s="78" t="s">
        <v>15</v>
      </c>
      <c r="B11" s="88"/>
      <c r="C11" s="88"/>
      <c r="D11" s="88"/>
      <c r="E11" s="88"/>
    </row>
    <row r="12" spans="1:5" ht="16.5" customHeight="1" x14ac:dyDescent="0.25">
      <c r="A12" s="83" t="s">
        <v>21</v>
      </c>
      <c r="B12" s="83"/>
      <c r="C12" s="83"/>
      <c r="D12" s="83"/>
      <c r="E12" s="83"/>
    </row>
    <row r="13" spans="1:5" ht="13.95" customHeight="1" x14ac:dyDescent="0.25">
      <c r="A13" s="78" t="s">
        <v>2</v>
      </c>
      <c r="B13" s="88"/>
      <c r="C13" s="88"/>
      <c r="D13" s="88"/>
      <c r="E13" s="88"/>
    </row>
    <row r="14" spans="1:5" ht="17.25" customHeight="1" x14ac:dyDescent="0.25">
      <c r="A14" s="83" t="s">
        <v>22</v>
      </c>
      <c r="B14" s="83"/>
      <c r="C14" s="83"/>
      <c r="D14" s="83"/>
      <c r="E14" s="83"/>
    </row>
    <row r="15" spans="1:5" ht="13.95" customHeight="1" x14ac:dyDescent="0.25">
      <c r="A15" s="78" t="s">
        <v>16</v>
      </c>
      <c r="B15" s="88"/>
      <c r="C15" s="88"/>
      <c r="D15" s="88"/>
      <c r="E15" s="88"/>
    </row>
    <row r="16" spans="1:5" ht="31.5" customHeight="1" x14ac:dyDescent="0.25">
      <c r="A16" s="83" t="s">
        <v>17</v>
      </c>
      <c r="B16" s="83"/>
      <c r="C16" s="83"/>
      <c r="D16" s="83"/>
      <c r="E16" s="83"/>
    </row>
    <row r="17" spans="1:7" ht="53.4" customHeight="1" x14ac:dyDescent="0.25">
      <c r="A17" s="83" t="s">
        <v>27</v>
      </c>
      <c r="B17" s="83"/>
      <c r="C17" s="83"/>
      <c r="D17" s="83"/>
      <c r="E17" s="83"/>
    </row>
    <row r="18" spans="1:7" ht="36" customHeight="1" x14ac:dyDescent="0.25">
      <c r="A18" s="85" t="s">
        <v>28</v>
      </c>
      <c r="B18" s="85"/>
      <c r="C18" s="85"/>
      <c r="D18" s="85"/>
      <c r="E18" s="85"/>
    </row>
    <row r="19" spans="1:7" x14ac:dyDescent="0.25">
      <c r="A19" s="85"/>
      <c r="B19" s="85"/>
      <c r="C19" s="85"/>
      <c r="D19" s="85"/>
      <c r="E19" s="85"/>
      <c r="F19" s="2">
        <v>4391.8999999999996</v>
      </c>
      <c r="G19" s="2">
        <v>3</v>
      </c>
    </row>
    <row r="20" spans="1:7" ht="124.2" x14ac:dyDescent="0.25">
      <c r="A20" s="3" t="s">
        <v>7</v>
      </c>
      <c r="B20" s="3" t="s">
        <v>10</v>
      </c>
      <c r="C20" s="3" t="s">
        <v>3</v>
      </c>
      <c r="D20" s="3" t="s">
        <v>9</v>
      </c>
      <c r="E20" s="3" t="s">
        <v>8</v>
      </c>
    </row>
    <row r="21" spans="1:7" ht="39.6" x14ac:dyDescent="0.3">
      <c r="A21" s="21" t="s">
        <v>48</v>
      </c>
      <c r="B21" s="8" t="s">
        <v>46</v>
      </c>
      <c r="C21" s="3" t="s">
        <v>4</v>
      </c>
      <c r="D21" s="3">
        <v>12.22</v>
      </c>
      <c r="E21" s="7">
        <f>D21*F19*G19</f>
        <v>161007.054</v>
      </c>
      <c r="G21" s="20"/>
    </row>
    <row r="22" spans="1:7" ht="69" x14ac:dyDescent="0.25">
      <c r="A22" s="6" t="s">
        <v>63</v>
      </c>
      <c r="B22" s="8" t="s">
        <v>94</v>
      </c>
      <c r="C22" s="3" t="s">
        <v>4</v>
      </c>
      <c r="D22" s="3"/>
      <c r="E22" s="7">
        <f>2585.82*3</f>
        <v>7757.4600000000009</v>
      </c>
      <c r="G22" s="20"/>
    </row>
    <row r="23" spans="1:7" ht="26.4" x14ac:dyDescent="0.25">
      <c r="A23" s="6" t="s">
        <v>58</v>
      </c>
      <c r="B23" s="38" t="s">
        <v>59</v>
      </c>
      <c r="C23" s="3" t="s">
        <v>39</v>
      </c>
      <c r="D23" s="3"/>
      <c r="E23" s="7">
        <v>539.41999999999996</v>
      </c>
      <c r="G23" s="20"/>
    </row>
    <row r="24" spans="1:7" x14ac:dyDescent="0.25">
      <c r="A24" s="6" t="s">
        <v>44</v>
      </c>
      <c r="B24" s="8" t="s">
        <v>23</v>
      </c>
      <c r="C24" s="3" t="s">
        <v>4</v>
      </c>
      <c r="D24" s="3">
        <v>4.78</v>
      </c>
      <c r="E24" s="7">
        <f>D24*F19*G19</f>
        <v>62979.845999999998</v>
      </c>
      <c r="G24" s="20"/>
    </row>
    <row r="25" spans="1:7" x14ac:dyDescent="0.25">
      <c r="A25" s="6" t="s">
        <v>38</v>
      </c>
      <c r="B25" s="8" t="s">
        <v>94</v>
      </c>
      <c r="C25" s="3" t="s">
        <v>39</v>
      </c>
      <c r="D25" s="3"/>
      <c r="E25" s="7">
        <v>8490.35</v>
      </c>
      <c r="G25" s="20"/>
    </row>
    <row r="26" spans="1:7" x14ac:dyDescent="0.25">
      <c r="A26" s="6" t="s">
        <v>40</v>
      </c>
      <c r="B26" s="8" t="s">
        <v>94</v>
      </c>
      <c r="C26" s="3" t="s">
        <v>39</v>
      </c>
      <c r="D26" s="3"/>
      <c r="E26" s="7">
        <v>9683.8799999999992</v>
      </c>
      <c r="G26" s="20"/>
    </row>
    <row r="27" spans="1:7" x14ac:dyDescent="0.25">
      <c r="A27" s="6" t="s">
        <v>45</v>
      </c>
      <c r="B27" s="8" t="s">
        <v>94</v>
      </c>
      <c r="C27" s="3" t="s">
        <v>39</v>
      </c>
      <c r="D27" s="3"/>
      <c r="E27" s="7">
        <v>2633.19</v>
      </c>
      <c r="G27" s="20"/>
    </row>
    <row r="28" spans="1:7" x14ac:dyDescent="0.25">
      <c r="A28" s="6" t="s">
        <v>30</v>
      </c>
      <c r="B28" s="8" t="s">
        <v>94</v>
      </c>
      <c r="C28" s="3" t="s">
        <v>39</v>
      </c>
      <c r="D28" s="3"/>
      <c r="E28" s="37">
        <v>1617.98</v>
      </c>
      <c r="G28" s="20"/>
    </row>
    <row r="29" spans="1:7" x14ac:dyDescent="0.25">
      <c r="A29" s="25" t="s">
        <v>95</v>
      </c>
      <c r="B29" s="15" t="s">
        <v>97</v>
      </c>
      <c r="C29" s="30" t="s">
        <v>57</v>
      </c>
      <c r="D29" s="15">
        <v>8</v>
      </c>
      <c r="E29" s="43">
        <f>D29*206.95</f>
        <v>1655.6</v>
      </c>
      <c r="G29" s="20"/>
    </row>
    <row r="30" spans="1:7" x14ac:dyDescent="0.25">
      <c r="A30" s="25" t="s">
        <v>96</v>
      </c>
      <c r="B30" s="15" t="s">
        <v>98</v>
      </c>
      <c r="C30" s="30" t="s">
        <v>57</v>
      </c>
      <c r="D30" s="15"/>
      <c r="E30" s="43">
        <v>46602.6</v>
      </c>
      <c r="G30" s="20"/>
    </row>
    <row r="31" spans="1:7" s="13" customFormat="1" x14ac:dyDescent="0.25">
      <c r="A31" s="49" t="s">
        <v>29</v>
      </c>
      <c r="B31" s="50"/>
      <c r="C31" s="51"/>
      <c r="D31" s="51"/>
      <c r="E31" s="12">
        <f>SUM(E21:E30)</f>
        <v>302967.38</v>
      </c>
    </row>
    <row r="32" spans="1:7" ht="35.4" customHeight="1" x14ac:dyDescent="0.25">
      <c r="A32" s="83" t="s">
        <v>99</v>
      </c>
      <c r="B32" s="83"/>
      <c r="C32" s="83"/>
      <c r="D32" s="83"/>
      <c r="E32" s="83"/>
    </row>
    <row r="33" spans="1:8" ht="19.2" customHeight="1" x14ac:dyDescent="0.25">
      <c r="A33" s="83" t="s">
        <v>20</v>
      </c>
      <c r="B33" s="83"/>
      <c r="C33" s="83"/>
      <c r="D33" s="83"/>
      <c r="E33" s="83"/>
    </row>
    <row r="34" spans="1:8" ht="15.75" customHeight="1" x14ac:dyDescent="0.25">
      <c r="A34" s="83" t="s">
        <v>19</v>
      </c>
      <c r="B34" s="83"/>
      <c r="C34" s="83"/>
      <c r="D34" s="83"/>
      <c r="E34" s="83"/>
      <c r="F34" s="13"/>
      <c r="G34" s="13"/>
      <c r="H34" s="16"/>
    </row>
    <row r="35" spans="1:8" ht="36.75" customHeight="1" x14ac:dyDescent="0.25">
      <c r="A35" s="83" t="s">
        <v>34</v>
      </c>
      <c r="B35" s="83"/>
      <c r="C35" s="83"/>
      <c r="D35" s="83"/>
      <c r="E35" s="83"/>
    </row>
    <row r="36" spans="1:8" x14ac:dyDescent="0.25">
      <c r="A36" s="92" t="s">
        <v>5</v>
      </c>
      <c r="B36" s="92"/>
      <c r="C36" s="92"/>
      <c r="D36" s="92"/>
      <c r="E36" s="92"/>
    </row>
    <row r="37" spans="1:8" ht="15" customHeight="1" x14ac:dyDescent="0.25">
      <c r="A37" s="93" t="s">
        <v>32</v>
      </c>
      <c r="B37" s="93"/>
      <c r="C37" s="93"/>
      <c r="D37" s="93"/>
      <c r="E37" s="4"/>
    </row>
    <row r="38" spans="1:8" x14ac:dyDescent="0.25">
      <c r="B38" s="89" t="s">
        <v>18</v>
      </c>
      <c r="C38" s="89"/>
      <c r="D38" s="89"/>
      <c r="E38" s="5" t="s">
        <v>6</v>
      </c>
    </row>
    <row r="39" spans="1:8" x14ac:dyDescent="0.25">
      <c r="A39" s="44"/>
      <c r="B39" s="44"/>
      <c r="C39" s="44"/>
      <c r="D39" s="44"/>
      <c r="E39" s="44"/>
    </row>
    <row r="40" spans="1:8" x14ac:dyDescent="0.25">
      <c r="A40" s="90" t="s">
        <v>78</v>
      </c>
      <c r="B40" s="90"/>
      <c r="C40" s="90"/>
      <c r="D40" s="90"/>
      <c r="E40" s="4"/>
    </row>
    <row r="41" spans="1:8" x14ac:dyDescent="0.25">
      <c r="B41" s="89" t="s">
        <v>18</v>
      </c>
      <c r="C41" s="89"/>
      <c r="D41" s="89"/>
      <c r="E41" s="5" t="s">
        <v>6</v>
      </c>
    </row>
    <row r="42" spans="1:8" x14ac:dyDescent="0.25">
      <c r="A42" s="2" t="s">
        <v>41</v>
      </c>
    </row>
    <row r="43" spans="1:8" x14ac:dyDescent="0.25">
      <c r="A43" s="13" t="s">
        <v>35</v>
      </c>
    </row>
    <row r="44" spans="1:8" ht="15.6" x14ac:dyDescent="0.3">
      <c r="A44" s="1" t="s">
        <v>43</v>
      </c>
      <c r="B44" s="17">
        <f>'3кв'!B53</f>
        <v>113.85799999994924</v>
      </c>
    </row>
    <row r="45" spans="1:8" ht="27.6" customHeight="1" x14ac:dyDescent="0.25">
      <c r="A45" s="45" t="s">
        <v>101</v>
      </c>
      <c r="B45" s="18"/>
    </row>
    <row r="46" spans="1:8" x14ac:dyDescent="0.25">
      <c r="A46" s="2" t="s">
        <v>36</v>
      </c>
      <c r="B46" s="18">
        <v>270228.34000000003</v>
      </c>
    </row>
    <row r="47" spans="1:8" ht="27.6" x14ac:dyDescent="0.25">
      <c r="A47" s="36" t="s">
        <v>100</v>
      </c>
      <c r="B47" s="18">
        <f>300*3</f>
        <v>900</v>
      </c>
    </row>
    <row r="48" spans="1:8" ht="27.6" x14ac:dyDescent="0.25">
      <c r="A48" s="45" t="s">
        <v>42</v>
      </c>
      <c r="B48" s="18">
        <f>E31</f>
        <v>302967.38</v>
      </c>
    </row>
    <row r="49" spans="1:2" x14ac:dyDescent="0.25">
      <c r="A49" s="19" t="s">
        <v>37</v>
      </c>
      <c r="B49" s="54">
        <f>B44+B46+B47-B48</f>
        <v>-31725.18200000003</v>
      </c>
    </row>
  </sheetData>
  <mergeCells count="27">
    <mergeCell ref="A7:E7"/>
    <mergeCell ref="A1:E1"/>
    <mergeCell ref="A2:E2"/>
    <mergeCell ref="A3:E3"/>
    <mergeCell ref="A5:E5"/>
    <mergeCell ref="A6:E6"/>
    <mergeCell ref="A19:E19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B38:D38"/>
    <mergeCell ref="A40:D40"/>
    <mergeCell ref="B41:D41"/>
    <mergeCell ref="A32:E32"/>
    <mergeCell ref="A33:E33"/>
    <mergeCell ref="A34:E34"/>
    <mergeCell ref="A35:E35"/>
    <mergeCell ref="A36:E36"/>
    <mergeCell ref="A37:D37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view="pageBreakPreview" topLeftCell="A7" zoomScaleNormal="100" zoomScaleSheetLayoutView="100" workbookViewId="0">
      <selection activeCell="B19" sqref="B19:B21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94" t="s">
        <v>102</v>
      </c>
      <c r="B1" s="94"/>
      <c r="C1" s="94"/>
      <c r="D1" s="55"/>
    </row>
    <row r="2" spans="1:5" ht="15.6" x14ac:dyDescent="0.3">
      <c r="A2" s="95" t="s">
        <v>103</v>
      </c>
      <c r="B2" s="95"/>
      <c r="C2" s="95"/>
      <c r="D2" s="1"/>
    </row>
    <row r="3" spans="1:5" ht="15.6" x14ac:dyDescent="0.3">
      <c r="A3" s="95" t="s">
        <v>104</v>
      </c>
      <c r="B3" s="95"/>
      <c r="C3" s="95"/>
      <c r="D3" s="1"/>
    </row>
    <row r="4" spans="1:5" ht="15.6" x14ac:dyDescent="0.3">
      <c r="A4" s="94" t="s">
        <v>121</v>
      </c>
      <c r="B4" s="94"/>
      <c r="C4" s="94"/>
      <c r="D4" s="55"/>
    </row>
    <row r="5" spans="1:5" ht="15.6" x14ac:dyDescent="0.3">
      <c r="A5" s="96"/>
      <c r="B5" s="96"/>
      <c r="C5" s="96"/>
      <c r="D5" s="1"/>
    </row>
    <row r="6" spans="1:5" ht="15.6" x14ac:dyDescent="0.3">
      <c r="A6" s="1"/>
      <c r="B6" s="56" t="s">
        <v>105</v>
      </c>
      <c r="C6" s="57">
        <f>'1кв'!B45</f>
        <v>86248.68</v>
      </c>
      <c r="D6" s="58"/>
    </row>
    <row r="7" spans="1:5" ht="15.6" x14ac:dyDescent="0.3">
      <c r="A7" s="1"/>
      <c r="B7" s="56" t="s">
        <v>122</v>
      </c>
      <c r="C7" s="57"/>
      <c r="D7" s="58"/>
    </row>
    <row r="8" spans="1:5" ht="15.6" x14ac:dyDescent="0.3">
      <c r="A8" s="1"/>
      <c r="B8" s="98" t="s">
        <v>131</v>
      </c>
      <c r="C8" s="57"/>
      <c r="D8" s="58"/>
    </row>
    <row r="9" spans="1:5" ht="15.6" x14ac:dyDescent="0.3">
      <c r="A9" s="1"/>
      <c r="B9" s="98" t="s">
        <v>130</v>
      </c>
      <c r="C9" s="57"/>
      <c r="D9" s="58"/>
    </row>
    <row r="10" spans="1:5" ht="15.6" x14ac:dyDescent="0.3">
      <c r="A10" s="1"/>
      <c r="B10" s="98" t="s">
        <v>129</v>
      </c>
      <c r="C10" s="57"/>
      <c r="D10" s="58"/>
    </row>
    <row r="11" spans="1:5" ht="15.6" x14ac:dyDescent="0.3">
      <c r="A11" s="59" t="s">
        <v>106</v>
      </c>
      <c r="B11" s="56" t="s">
        <v>107</v>
      </c>
      <c r="C11" s="60">
        <f>'1кв'!B47+'2кв'!B48+'3кв'!B50+'4кв'!B46</f>
        <v>1015757.95</v>
      </c>
      <c r="D11" s="61"/>
    </row>
    <row r="12" spans="1:5" ht="15.6" x14ac:dyDescent="0.3">
      <c r="A12" s="59"/>
      <c r="B12" s="62" t="s">
        <v>100</v>
      </c>
      <c r="C12" s="60">
        <f>'1кв'!B48+'2кв'!B49+'3кв'!B51+'4кв'!B47</f>
        <v>3600</v>
      </c>
      <c r="D12" s="61"/>
    </row>
    <row r="13" spans="1:5" ht="15.6" x14ac:dyDescent="0.3">
      <c r="A13" s="63"/>
      <c r="B13" s="56" t="s">
        <v>108</v>
      </c>
      <c r="C13" s="64">
        <f>SUM(C11:C12)</f>
        <v>1019357.95</v>
      </c>
      <c r="D13" s="58"/>
    </row>
    <row r="14" spans="1:5" ht="15.6" x14ac:dyDescent="0.3">
      <c r="A14" s="1"/>
      <c r="B14" s="97"/>
      <c r="C14" s="97"/>
      <c r="D14" s="65"/>
    </row>
    <row r="15" spans="1:5" ht="15.6" x14ac:dyDescent="0.3">
      <c r="A15" s="1" t="s">
        <v>109</v>
      </c>
      <c r="B15" s="21" t="s">
        <v>110</v>
      </c>
      <c r="C15" s="66">
        <f>'1кв'!E21+'2кв'!E21+'3кв'!E21+'4кв'!E21</f>
        <v>627163.32000000007</v>
      </c>
      <c r="D15" s="65"/>
    </row>
    <row r="16" spans="1:5" ht="41.4" x14ac:dyDescent="0.3">
      <c r="A16" s="1"/>
      <c r="B16" s="6" t="s">
        <v>63</v>
      </c>
      <c r="C16" s="66">
        <f>'1кв'!E22+'2кв'!E22+'3кв'!E22+'4кв'!E22</f>
        <v>23792.22</v>
      </c>
      <c r="D16" s="65"/>
      <c r="E16" s="67"/>
    </row>
    <row r="17" spans="1:5" ht="15.6" x14ac:dyDescent="0.3">
      <c r="A17" s="1"/>
      <c r="B17" s="68" t="s">
        <v>111</v>
      </c>
      <c r="C17" s="66">
        <f>'1кв'!E23+'2кв'!E23+'3кв'!E23+'4кв'!E23</f>
        <v>3303.96</v>
      </c>
      <c r="D17" s="65"/>
      <c r="E17" s="67"/>
    </row>
    <row r="18" spans="1:5" ht="15.6" x14ac:dyDescent="0.3">
      <c r="B18" s="6" t="s">
        <v>44</v>
      </c>
      <c r="C18" s="66">
        <f>'1кв'!E24+'2кв'!E24+'3кв'!E24+'4кв'!E24</f>
        <v>247176.13199999998</v>
      </c>
      <c r="D18" s="65"/>
    </row>
    <row r="19" spans="1:5" ht="15.6" x14ac:dyDescent="0.3">
      <c r="B19" s="98" t="s">
        <v>128</v>
      </c>
      <c r="C19" s="66">
        <f>'1кв'!E25+'2кв'!E25+'3кв'!E25+'4кв'!E25</f>
        <v>20724.010000000002</v>
      </c>
      <c r="D19" s="65"/>
    </row>
    <row r="20" spans="1:5" ht="15.6" x14ac:dyDescent="0.3">
      <c r="B20" s="98" t="s">
        <v>126</v>
      </c>
      <c r="C20" s="66">
        <f>'1кв'!E26+'2кв'!E26+'3кв'!E26+'4кв'!E26</f>
        <v>32010.769999999997</v>
      </c>
      <c r="D20" s="65"/>
    </row>
    <row r="21" spans="1:5" ht="15.6" x14ac:dyDescent="0.3">
      <c r="B21" s="98" t="s">
        <v>127</v>
      </c>
      <c r="C21" s="66">
        <f>'1кв'!E27+'2кв'!E27+'3кв'!E27+'4кв'!E27</f>
        <v>10251.780000000001</v>
      </c>
      <c r="D21" s="65"/>
    </row>
    <row r="22" spans="1:5" ht="15.6" x14ac:dyDescent="0.3">
      <c r="A22" s="1"/>
      <c r="B22" s="69" t="s">
        <v>112</v>
      </c>
      <c r="C22" s="66">
        <f>'1кв'!E28+'2кв'!E28+'3кв'!E28+'4кв'!E28</f>
        <v>7806.0300000000007</v>
      </c>
      <c r="D22" s="65"/>
    </row>
    <row r="23" spans="1:5" ht="15.6" x14ac:dyDescent="0.3">
      <c r="A23" s="1"/>
      <c r="B23" s="70" t="s">
        <v>124</v>
      </c>
      <c r="C23" s="71">
        <f>10*197.1+28*206.95</f>
        <v>7765.5999999999995</v>
      </c>
      <c r="D23" s="65"/>
    </row>
    <row r="24" spans="1:5" ht="15.6" x14ac:dyDescent="0.3">
      <c r="A24" s="1"/>
      <c r="B24" s="72" t="s">
        <v>113</v>
      </c>
      <c r="C24" s="71">
        <f>SUM(C25:C30)</f>
        <v>157337.99</v>
      </c>
      <c r="D24" s="65"/>
    </row>
    <row r="25" spans="1:5" ht="15.6" x14ac:dyDescent="0.3">
      <c r="A25" s="1"/>
      <c r="B25" s="29" t="s">
        <v>56</v>
      </c>
      <c r="C25" s="73">
        <v>77000</v>
      </c>
      <c r="D25" s="65"/>
    </row>
    <row r="26" spans="1:5" ht="15.6" x14ac:dyDescent="0.3">
      <c r="A26" s="1"/>
      <c r="B26" s="14" t="s">
        <v>71</v>
      </c>
      <c r="C26" s="73">
        <f>'2кв'!E31</f>
        <v>5874.06</v>
      </c>
      <c r="D26" s="65"/>
    </row>
    <row r="27" spans="1:5" ht="15.6" x14ac:dyDescent="0.3">
      <c r="A27" s="1"/>
      <c r="B27" s="25" t="s">
        <v>84</v>
      </c>
      <c r="C27" s="73">
        <f>'3кв'!E31</f>
        <v>20005.98</v>
      </c>
      <c r="D27" s="65"/>
    </row>
    <row r="28" spans="1:5" ht="15.6" x14ac:dyDescent="0.3">
      <c r="A28" s="1"/>
      <c r="B28" s="47" t="s">
        <v>86</v>
      </c>
      <c r="C28" s="73">
        <f>'3кв'!E33</f>
        <v>1511.2</v>
      </c>
      <c r="D28" s="65"/>
    </row>
    <row r="29" spans="1:5" ht="15.6" x14ac:dyDescent="0.3">
      <c r="A29" s="1"/>
      <c r="B29" s="52" t="s">
        <v>87</v>
      </c>
      <c r="C29" s="73">
        <f>'3кв'!E34</f>
        <v>6344.15</v>
      </c>
      <c r="D29" s="65"/>
    </row>
    <row r="30" spans="1:5" ht="15.6" x14ac:dyDescent="0.3">
      <c r="A30" s="1"/>
      <c r="B30" s="25" t="s">
        <v>123</v>
      </c>
      <c r="C30" s="73">
        <f>'4кв'!E30</f>
        <v>46602.6</v>
      </c>
      <c r="D30" s="65"/>
    </row>
    <row r="31" spans="1:5" ht="15.6" x14ac:dyDescent="0.3">
      <c r="A31" s="1"/>
      <c r="B31" s="74" t="s">
        <v>114</v>
      </c>
      <c r="C31" s="75">
        <f>SUM(C15:C24)</f>
        <v>1137331.8119999999</v>
      </c>
      <c r="D31" s="65"/>
      <c r="E31" s="67"/>
    </row>
    <row r="32" spans="1:5" ht="15.6" x14ac:dyDescent="0.3">
      <c r="A32" s="1"/>
      <c r="B32" s="76" t="s">
        <v>115</v>
      </c>
      <c r="C32" s="75">
        <f>C6+C13-C31</f>
        <v>-31725.18200000003</v>
      </c>
      <c r="D32" s="65"/>
    </row>
    <row r="33" spans="1:4" ht="15.6" x14ac:dyDescent="0.3">
      <c r="A33" s="1"/>
      <c r="B33" s="59"/>
      <c r="C33" s="59"/>
      <c r="D33" s="65"/>
    </row>
    <row r="34" spans="1:4" ht="15.6" x14ac:dyDescent="0.3">
      <c r="A34" s="1"/>
      <c r="B34" s="59"/>
      <c r="C34" s="59"/>
      <c r="D34" s="65"/>
    </row>
    <row r="35" spans="1:4" ht="15.6" x14ac:dyDescent="0.3">
      <c r="A35" s="1"/>
      <c r="B35" s="59"/>
      <c r="C35" s="59"/>
      <c r="D35" s="65"/>
    </row>
    <row r="36" spans="1:4" ht="15.6" x14ac:dyDescent="0.3">
      <c r="A36" s="59" t="s">
        <v>116</v>
      </c>
      <c r="C36" s="59"/>
      <c r="D36" s="65"/>
    </row>
    <row r="37" spans="1:4" ht="15.6" x14ac:dyDescent="0.3">
      <c r="A37" s="1"/>
      <c r="B37" s="59"/>
      <c r="C37" s="59"/>
      <c r="D37" s="65"/>
    </row>
    <row r="38" spans="1:4" ht="15.6" x14ac:dyDescent="0.3">
      <c r="A38" s="1"/>
      <c r="B38" s="59"/>
      <c r="C38" s="59"/>
      <c r="D38" s="65"/>
    </row>
    <row r="39" spans="1:4" ht="15.6" x14ac:dyDescent="0.3">
      <c r="A39" s="1" t="s">
        <v>117</v>
      </c>
      <c r="B39" s="59" t="s">
        <v>118</v>
      </c>
      <c r="C39" s="59"/>
      <c r="D39" s="65"/>
    </row>
    <row r="40" spans="1:4" ht="15.6" x14ac:dyDescent="0.3">
      <c r="A40" s="1"/>
      <c r="B40" s="59" t="s">
        <v>119</v>
      </c>
      <c r="C40" s="59"/>
      <c r="D40" s="65"/>
    </row>
    <row r="41" spans="1:4" ht="15.6" x14ac:dyDescent="0.3">
      <c r="A41" s="1"/>
      <c r="B41" s="59" t="s">
        <v>120</v>
      </c>
      <c r="C41" s="59"/>
      <c r="D41" s="65"/>
    </row>
    <row r="42" spans="1:4" ht="15.6" x14ac:dyDescent="0.3">
      <c r="A42" s="1"/>
      <c r="B42" s="59"/>
      <c r="C42" s="59"/>
      <c r="D42" s="65"/>
    </row>
    <row r="43" spans="1:4" ht="15.6" x14ac:dyDescent="0.3">
      <c r="A43" s="1"/>
      <c r="B43" s="59"/>
      <c r="C43" s="59"/>
      <c r="D43" s="65"/>
    </row>
    <row r="44" spans="1:4" ht="15.6" x14ac:dyDescent="0.3">
      <c r="A44" s="77" t="s">
        <v>125</v>
      </c>
      <c r="B44" s="77"/>
      <c r="C44" s="77"/>
      <c r="D44" s="65"/>
    </row>
    <row r="45" spans="1:4" ht="15.6" x14ac:dyDescent="0.3">
      <c r="A45" s="1"/>
      <c r="B45" s="59"/>
      <c r="C45" s="59"/>
      <c r="D45" s="65"/>
    </row>
    <row r="46" spans="1:4" ht="15.6" x14ac:dyDescent="0.3">
      <c r="A46" s="1"/>
      <c r="B46" s="59"/>
      <c r="C46" s="59"/>
      <c r="D46" s="65"/>
    </row>
    <row r="47" spans="1:4" ht="15.6" x14ac:dyDescent="0.3">
      <c r="A47" s="1"/>
      <c r="B47" s="59"/>
      <c r="C47" s="59"/>
      <c r="D47" s="65"/>
    </row>
    <row r="48" spans="1:4" ht="15.6" x14ac:dyDescent="0.3">
      <c r="A48" s="1"/>
      <c r="B48" s="59"/>
      <c r="C48" s="59"/>
      <c r="D48" s="65"/>
    </row>
  </sheetData>
  <mergeCells count="6">
    <mergeCell ref="B14:C14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2021-03-16T14:01:42Z</dcterms:modified>
</cp:coreProperties>
</file>