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8" windowWidth="14808" windowHeight="7956" activeTab="4"/>
  </bookViews>
  <sheets>
    <sheet name="1кв" sheetId="13" r:id="rId1"/>
    <sheet name="2кв" sheetId="14" r:id="rId2"/>
    <sheet name="3кв" sheetId="15" r:id="rId3"/>
    <sheet name="4кв" sheetId="16" r:id="rId4"/>
    <sheet name="отчет" sheetId="17" r:id="rId5"/>
  </sheets>
  <definedNames>
    <definedName name="_xlnm.Print_Area" localSheetId="0">'1кв'!$A$1:$E$49</definedName>
    <definedName name="_xlnm.Print_Area" localSheetId="1">'2кв'!$A$1:$E$49</definedName>
    <definedName name="_xlnm.Print_Area" localSheetId="2">'3кв'!$A$1:$E$50</definedName>
    <definedName name="_xlnm.Print_Area" localSheetId="3">'4кв'!$A$1:$E$50</definedName>
    <definedName name="_xlnm.Print_Area" localSheetId="4">отчет!$A$1:$C$34</definedName>
  </definedNames>
  <calcPr calcId="145621"/>
</workbook>
</file>

<file path=xl/calcChain.xml><?xml version="1.0" encoding="utf-8"?>
<calcChain xmlns="http://schemas.openxmlformats.org/spreadsheetml/2006/main">
  <c r="C16" i="17" l="1"/>
  <c r="C13" i="17"/>
  <c r="C14" i="17"/>
  <c r="C15" i="17"/>
  <c r="C12" i="17"/>
  <c r="C8" i="17"/>
  <c r="C6" i="17"/>
  <c r="C17" i="17" l="1"/>
  <c r="C10" i="17"/>
  <c r="B48" i="15"/>
  <c r="C19" i="17" l="1"/>
  <c r="C20" i="17" s="1"/>
  <c r="E27" i="16" l="1"/>
  <c r="E26" i="16" l="1"/>
  <c r="E24" i="16"/>
  <c r="E23" i="16"/>
  <c r="E22" i="16"/>
  <c r="B49" i="16" s="1"/>
  <c r="B45" i="15" l="1"/>
  <c r="E26" i="15"/>
  <c r="E24" i="15"/>
  <c r="E23" i="15"/>
  <c r="E22" i="15"/>
  <c r="E27" i="15" l="1"/>
  <c r="B49" i="15" s="1"/>
  <c r="B50" i="15" s="1"/>
  <c r="B45" i="16" s="1"/>
  <c r="B50" i="16" s="1"/>
  <c r="B47" i="14"/>
  <c r="B44" i="14" l="1"/>
  <c r="E26" i="14"/>
  <c r="E24" i="14"/>
  <c r="E23" i="14"/>
  <c r="D22" i="14"/>
  <c r="E22" i="14" s="1"/>
  <c r="B48" i="14" l="1"/>
  <c r="B49" i="14" s="1"/>
  <c r="B49" i="13"/>
  <c r="B44" i="13" l="1"/>
  <c r="D22" i="13" l="1"/>
  <c r="E23" i="13" l="1"/>
  <c r="E22" i="13"/>
  <c r="E26" i="13" l="1"/>
  <c r="B48" i="13" s="1"/>
</calcChain>
</file>

<file path=xl/sharedStrings.xml><?xml version="1.0" encoding="utf-8"?>
<sst xmlns="http://schemas.openxmlformats.org/spreadsheetml/2006/main" count="263" uniqueCount="98">
  <si>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</si>
  <si>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</si>
  <si>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</si>
  <si>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</si>
  <si>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</si>
  <si>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</si>
  <si>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</si>
  <si>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</si>
  <si>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</si>
  <si>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</si>
  <si>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</si>
  <si>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</si>
  <si>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</si>
  <si>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</si>
  <si>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</si>
  <si>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</si>
  <si>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</si>
  <si>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</si>
  <si>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</si>
  <si>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</si>
  <si>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</si>
  <si>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</si>
  <si>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</si>
  <si>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</si>
  <si>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</si>
  <si>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</si>
  <si>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Линейная, д. 14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</si>
  <si>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Донченко Валерия Николаевича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</si>
  <si>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3 от 01.03.2013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</si>
  <si>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</si>
  <si>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</si>
  <si>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</si>
  <si>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Донченко В.Н.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</si>
  <si>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</si>
  <si>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</si>
  <si>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</si>
  <si>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</si>
  <si>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</si>
  <si>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Sдома=248,8м2</t>
  </si>
  <si>
    <t>Оплачено , руб</t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</si>
  <si>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</si>
  <si>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</si>
  <si>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</si>
  <si>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</si>
  <si>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</si>
  <si>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</si>
  <si>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>"31" 03 2020г.</t>
  </si>
  <si>
    <t>Обработка подъездов хлорсодержащими растворами  опрыскивание 1 раз в неделю</t>
  </si>
  <si>
    <t>с 26.03 по 31.03</t>
  </si>
  <si>
    <t xml:space="preserve">           2. Всего за период с "01" 01 2020г. по "31" 03 2020г. выполнено работ (оказано услуг) на общую сумму шесть тысяч девяносто девять рублей 61 копейка</t>
  </si>
  <si>
    <t>Предъявлено населению 8898,62 руб.</t>
  </si>
  <si>
    <t>Оплачено администрацией</t>
  </si>
  <si>
    <t>за 1 квартал 2020 года</t>
  </si>
  <si>
    <t>за 2 квартал 2020 года</t>
  </si>
  <si>
    <t>"30" 06  2020 г.</t>
  </si>
  <si>
    <t>Обработка подъездов опрыскивание 1 раз в неделю</t>
  </si>
  <si>
    <t>2 квартал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</si>
  <si>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04 2020 г</t>
    </r>
    <r>
      <rPr>
        <sz val="11"/>
        <color theme="1"/>
        <rFont val="Times New Roman"/>
        <family val="1"/>
        <charset val="204"/>
      </rPr>
      <t>. по "</t>
    </r>
    <r>
      <rPr>
        <u/>
        <sz val="11"/>
        <color theme="1"/>
        <rFont val="Times New Roman"/>
        <family val="1"/>
        <charset val="204"/>
      </rPr>
      <t>30" 06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шесть тысяч четыреста пятьдесят пять рублей 62 копейки</t>
    </r>
  </si>
  <si>
    <t>Предъявлено населению 7464 руб.</t>
  </si>
  <si>
    <t>за 3 квартал 2020 года</t>
  </si>
  <si>
    <t>"30" 09  2020 г.</t>
  </si>
  <si>
    <t>монтаж бордюра из асфальта</t>
  </si>
  <si>
    <t>сентябрь</t>
  </si>
  <si>
    <t>ч/час</t>
  </si>
  <si>
    <t>3 квартал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</si>
  <si>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07 2020 г</t>
    </r>
    <r>
      <rPr>
        <sz val="11"/>
        <color theme="1"/>
        <rFont val="Times New Roman"/>
        <family val="1"/>
        <charset val="204"/>
      </rPr>
      <t>. по "</t>
    </r>
    <r>
      <rPr>
        <u/>
        <sz val="11"/>
        <color theme="1"/>
        <rFont val="Times New Roman"/>
        <family val="1"/>
        <charset val="204"/>
      </rPr>
      <t>30" 09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семь тысяч сто семьдесят пять рублей 54 копейки</t>
    </r>
  </si>
  <si>
    <t>Предъявлено населению 6486,48 руб.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</si>
  <si>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б/н от 25.12.2020 г.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</si>
  <si>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>Пономаренко Сергей Владимирович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</si>
  <si>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Пономаренко С.В.</t>
    </r>
  </si>
  <si>
    <t>за 4 квартал 2020 года</t>
  </si>
  <si>
    <t>"31" 12  2020 г.</t>
  </si>
  <si>
    <t>4 квартал</t>
  </si>
  <si>
    <t>Замена табличек и ремонт доводчика</t>
  </si>
  <si>
    <t>ноябрь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</si>
  <si>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10 2020 г</t>
    </r>
    <r>
      <rPr>
        <sz val="11"/>
        <color theme="1"/>
        <rFont val="Times New Roman"/>
        <family val="1"/>
        <charset val="204"/>
      </rPr>
      <t>. по "</t>
    </r>
    <r>
      <rPr>
        <u/>
        <sz val="11"/>
        <color theme="1"/>
        <rFont val="Times New Roman"/>
        <family val="1"/>
        <charset val="204"/>
      </rPr>
      <t>31" 12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 десять тысяч четыреста шестьдесят один рубль 98 копеек</t>
    </r>
  </si>
  <si>
    <t>ОТЧЕТ</t>
  </si>
  <si>
    <t>О ВЫПОЛНЕННЫХ РАБОТАХ И ДВИЖЕНИИ  СРЕДСТВ</t>
  </si>
  <si>
    <t>НА ЛИЦЕВОМ СЧЕТЕ  ЗА  период  с 01.01.2020 по 31.12.2020г.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</si>
  <si>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</si>
  <si>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</si>
  <si>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</si>
  <si>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</si>
  <si>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</si>
  <si>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</si>
  <si>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Итого расходов</t>
  </si>
  <si>
    <t>Остаток средств на 01.01.2021</t>
  </si>
  <si>
    <t>Составил: инженер ПТО ____________________ Исраелян Е.В.</t>
  </si>
  <si>
    <t xml:space="preserve">Получил: </t>
  </si>
  <si>
    <t>Отчет за 2020 год.</t>
  </si>
  <si>
    <t>Перечень предлагаемых работ на 20210 год.</t>
  </si>
  <si>
    <t>Предложение по структуре тарифа на 2021 год.</t>
  </si>
  <si>
    <t>по ж.д. ул.Линейная,14</t>
  </si>
  <si>
    <t>Начислено всего 25436,15</t>
  </si>
  <si>
    <t>Муницип.квартира №4 начислено 5346,46</t>
  </si>
  <si>
    <t>Обработка входов опрыскивание 1 раз в неделю</t>
  </si>
  <si>
    <t>Непредвиденные работы 3 ч/ч</t>
  </si>
  <si>
    <t>Председатель совета дома_____________________________________________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</si>
</sst>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 ;\-#,##0.00\ "/>
    <numFmt numFmtId="165" formatCode="#,##0.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2" fillId="0" borderId="0" xfId="0" applyFont="1" applyAlignment="1">
      <alignment wrapText="1"/>
    </xf>
    <xf numFmtId="164" fontId="8" fillId="0" borderId="0" xfId="0" applyNumberFormat="1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3" fillId="0" borderId="0" xfId="0" applyFo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3" fillId="0" borderId="0" xfId="0" applyNumberFormat="1" applyFont="1"/>
    <xf numFmtId="0" fontId="3" fillId="0" borderId="0" xfId="0" applyFont="1" applyAlignment="1">
      <alignment horizontal="left"/>
    </xf>
    <xf numFmtId="165" fontId="0" fillId="0" borderId="1" xfId="0" applyNumberFormat="1" applyBorder="1" applyAlignment="1">
      <alignment horizontal="center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1" xfId="0" applyFont="1" applyBorder="1" applyAlignment="1">
      <alignment wrapText="1"/>
    </xf>
    <xf numFmtId="2" fontId="4" fillId="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3" fontId="0" fillId="0" borderId="0" xfId="0" applyNumberFormat="1"/>
    <xf numFmtId="49" fontId="3" fillId="0" borderId="7" xfId="0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0" fontId="14" fillId="0" borderId="6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2" fontId="8" fillId="0" borderId="1" xfId="1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Normal="100" zoomScaleSheetLayoutView="100" workbookViewId="0">
      <selection activeCell="A16" sqref="A16:E16"/>
    </sheetView>
  </sheetViews>
  <sheetFormatPr defaultColWidth="9.109375" defaultRowHeight="13.8" x14ac:dyDescent="0.25"/>
  <cols>
    <col min="1" max="1" width="33.4414062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7" width="9.109375" style="2"/>
    <col min="8" max="8" width="18.6640625" style="2" customWidth="1"/>
    <col min="9" max="16384" width="9.109375" style="2"/>
  </cols>
  <sheetData>
    <row r="1" spans="1:5" ht="15.6" x14ac:dyDescent="0.25">
      <c r="A1" s="67" t="s">
        <v>11</v>
      </c>
      <c r="B1" s="67"/>
      <c r="C1" s="67"/>
      <c r="D1" s="67"/>
      <c r="E1" s="67"/>
    </row>
    <row r="2" spans="1:5" ht="28.5" customHeight="1" x14ac:dyDescent="0.3">
      <c r="A2" s="68" t="s">
        <v>12</v>
      </c>
      <c r="B2" s="69"/>
      <c r="C2" s="69"/>
      <c r="D2" s="69"/>
      <c r="E2" s="69"/>
    </row>
    <row r="3" spans="1:5" x14ac:dyDescent="0.25">
      <c r="A3" s="70" t="s">
        <v>52</v>
      </c>
      <c r="B3" s="70"/>
      <c r="C3" s="70"/>
      <c r="D3" s="70"/>
      <c r="E3" s="70"/>
    </row>
    <row r="4" spans="1:5" s="1" customFormat="1" ht="15.6" x14ac:dyDescent="0.3">
      <c r="A4" s="21" t="s">
        <v>13</v>
      </c>
      <c r="B4" s="4"/>
      <c r="C4" s="4"/>
      <c r="D4" s="4"/>
      <c r="E4" s="22" t="s">
        <v>46</v>
      </c>
    </row>
    <row r="5" spans="1:5" x14ac:dyDescent="0.25">
      <c r="A5" s="25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1" t="s">
        <v>26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x14ac:dyDescent="0.25">
      <c r="A9" s="60" t="s">
        <v>27</v>
      </c>
      <c r="B9" s="60"/>
      <c r="C9" s="60"/>
      <c r="D9" s="60"/>
      <c r="E9" s="60"/>
    </row>
    <row r="10" spans="1:5" ht="27.75" customHeight="1" x14ac:dyDescent="0.25">
      <c r="A10" s="72" t="s">
        <v>14</v>
      </c>
      <c r="B10" s="73"/>
      <c r="C10" s="73"/>
      <c r="D10" s="73"/>
      <c r="E10" s="73"/>
    </row>
    <row r="11" spans="1:5" ht="27.75" customHeight="1" x14ac:dyDescent="0.25">
      <c r="A11" s="60" t="s">
        <v>28</v>
      </c>
      <c r="B11" s="60"/>
      <c r="C11" s="60"/>
      <c r="D11" s="60"/>
      <c r="E11" s="60"/>
    </row>
    <row r="12" spans="1:5" x14ac:dyDescent="0.25">
      <c r="A12" s="64" t="s">
        <v>15</v>
      </c>
      <c r="B12" s="65"/>
      <c r="C12" s="65"/>
      <c r="D12" s="65"/>
      <c r="E12" s="65"/>
    </row>
    <row r="13" spans="1:5" x14ac:dyDescent="0.25">
      <c r="A13" s="60" t="s">
        <v>23</v>
      </c>
      <c r="B13" s="60"/>
      <c r="C13" s="60"/>
      <c r="D13" s="60"/>
      <c r="E13" s="60"/>
    </row>
    <row r="14" spans="1:5" x14ac:dyDescent="0.25">
      <c r="A14" s="64" t="s">
        <v>2</v>
      </c>
      <c r="B14" s="65"/>
      <c r="C14" s="65"/>
      <c r="D14" s="65"/>
      <c r="E14" s="65"/>
    </row>
    <row r="15" spans="1:5" x14ac:dyDescent="0.25">
      <c r="A15" s="60" t="s">
        <v>22</v>
      </c>
      <c r="B15" s="60"/>
      <c r="C15" s="60"/>
      <c r="D15" s="60"/>
      <c r="E15" s="60"/>
    </row>
    <row r="16" spans="1:5" x14ac:dyDescent="0.25">
      <c r="A16" s="64" t="s">
        <v>16</v>
      </c>
      <c r="B16" s="65"/>
      <c r="C16" s="65"/>
      <c r="D16" s="65"/>
      <c r="E16" s="65"/>
    </row>
    <row r="17" spans="1:8" ht="29.25" customHeight="1" x14ac:dyDescent="0.25">
      <c r="A17" s="60" t="s">
        <v>17</v>
      </c>
      <c r="B17" s="60"/>
      <c r="C17" s="60"/>
      <c r="D17" s="60"/>
      <c r="E17" s="60"/>
    </row>
    <row r="18" spans="1:8" ht="63.75" customHeight="1" x14ac:dyDescent="0.25">
      <c r="A18" s="60" t="s">
        <v>29</v>
      </c>
      <c r="B18" s="60"/>
      <c r="C18" s="60"/>
      <c r="D18" s="60"/>
      <c r="E18" s="60"/>
    </row>
    <row r="19" spans="1:8" ht="31.5" customHeight="1" x14ac:dyDescent="0.25">
      <c r="A19" s="66" t="s">
        <v>30</v>
      </c>
      <c r="B19" s="66"/>
      <c r="C19" s="66"/>
      <c r="D19" s="66"/>
      <c r="E19" s="66"/>
    </row>
    <row r="20" spans="1:8" x14ac:dyDescent="0.25">
      <c r="A20" s="66"/>
      <c r="B20" s="66"/>
      <c r="C20" s="66"/>
      <c r="D20" s="66"/>
      <c r="E20" s="66"/>
      <c r="F20" s="2">
        <v>248.8</v>
      </c>
      <c r="G20" s="2">
        <v>3</v>
      </c>
    </row>
    <row r="21" spans="1:8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9.6" x14ac:dyDescent="0.25">
      <c r="A22" s="23" t="s">
        <v>45</v>
      </c>
      <c r="B22" s="9" t="s">
        <v>43</v>
      </c>
      <c r="C22" s="3" t="s">
        <v>4</v>
      </c>
      <c r="D22" s="3">
        <f>5.44</f>
        <v>5.44</v>
      </c>
      <c r="E22" s="8">
        <f>D22*F20*G20</f>
        <v>4060.4160000000006</v>
      </c>
    </row>
    <row r="23" spans="1:8" x14ac:dyDescent="0.25">
      <c r="A23" s="7" t="s">
        <v>44</v>
      </c>
      <c r="B23" s="9" t="s">
        <v>24</v>
      </c>
      <c r="C23" s="3" t="s">
        <v>4</v>
      </c>
      <c r="D23" s="3">
        <v>2.6</v>
      </c>
      <c r="E23" s="8">
        <f>D23*F20*3</f>
        <v>1940.6399999999999</v>
      </c>
    </row>
    <row r="24" spans="1:8" ht="41.4" x14ac:dyDescent="0.25">
      <c r="A24" s="7" t="s">
        <v>47</v>
      </c>
      <c r="B24" s="30" t="s">
        <v>48</v>
      </c>
      <c r="C24" s="3" t="s">
        <v>4</v>
      </c>
      <c r="D24" s="3">
        <v>0</v>
      </c>
      <c r="E24" s="8">
        <v>98.55</v>
      </c>
    </row>
    <row r="25" spans="1:8" x14ac:dyDescent="0.25">
      <c r="A25" s="7" t="s">
        <v>33</v>
      </c>
      <c r="B25" s="9" t="s">
        <v>34</v>
      </c>
      <c r="C25" s="3" t="s">
        <v>35</v>
      </c>
      <c r="D25" s="3"/>
      <c r="E25" s="8">
        <v>0</v>
      </c>
    </row>
    <row r="26" spans="1:8" s="14" customFormat="1" x14ac:dyDescent="0.25">
      <c r="A26" s="10" t="s">
        <v>25</v>
      </c>
      <c r="B26" s="11"/>
      <c r="C26" s="12"/>
      <c r="D26" s="12"/>
      <c r="E26" s="13">
        <f>SUM(E22:E25)</f>
        <v>6099.6060000000007</v>
      </c>
    </row>
    <row r="28" spans="1:8" ht="29.25" customHeight="1" x14ac:dyDescent="0.25">
      <c r="A28" s="60" t="s">
        <v>49</v>
      </c>
      <c r="B28" s="60"/>
      <c r="C28" s="60"/>
      <c r="D28" s="60"/>
      <c r="E28" s="60"/>
    </row>
    <row r="29" spans="1:8" ht="24.6" customHeight="1" x14ac:dyDescent="0.25">
      <c r="A29" s="60" t="s">
        <v>21</v>
      </c>
      <c r="B29" s="60"/>
      <c r="C29" s="60"/>
      <c r="D29" s="60"/>
      <c r="E29" s="60"/>
    </row>
    <row r="30" spans="1:8" x14ac:dyDescent="0.25">
      <c r="A30" s="60" t="s">
        <v>20</v>
      </c>
      <c r="B30" s="60"/>
      <c r="C30" s="60"/>
      <c r="D30" s="60"/>
      <c r="E30" s="60"/>
      <c r="F30" s="14"/>
      <c r="G30" s="14"/>
      <c r="H30" s="15"/>
    </row>
    <row r="31" spans="1:8" ht="29.25" customHeight="1" x14ac:dyDescent="0.25">
      <c r="A31" s="60" t="s">
        <v>36</v>
      </c>
      <c r="B31" s="60"/>
      <c r="C31" s="60"/>
      <c r="D31" s="60"/>
      <c r="E31" s="60"/>
    </row>
    <row r="32" spans="1:8" x14ac:dyDescent="0.25">
      <c r="A32" s="60" t="s">
        <v>18</v>
      </c>
      <c r="B32" s="60"/>
      <c r="C32" s="60"/>
      <c r="D32" s="60"/>
      <c r="E32" s="60"/>
    </row>
    <row r="33" spans="1:5" x14ac:dyDescent="0.25">
      <c r="A33" s="63" t="s">
        <v>5</v>
      </c>
      <c r="B33" s="63"/>
      <c r="C33" s="63"/>
      <c r="D33" s="63"/>
      <c r="E33" s="63"/>
    </row>
    <row r="34" spans="1:5" x14ac:dyDescent="0.25">
      <c r="A34" s="60" t="s">
        <v>18</v>
      </c>
      <c r="B34" s="60"/>
      <c r="C34" s="60"/>
      <c r="D34" s="60"/>
      <c r="E34" s="60"/>
    </row>
    <row r="35" spans="1:5" x14ac:dyDescent="0.25">
      <c r="A35" s="61" t="s">
        <v>31</v>
      </c>
      <c r="B35" s="61"/>
      <c r="C35" s="61"/>
      <c r="D35" s="61"/>
      <c r="E35" s="5"/>
    </row>
    <row r="36" spans="1:5" x14ac:dyDescent="0.25">
      <c r="B36" s="62" t="s">
        <v>19</v>
      </c>
      <c r="C36" s="62"/>
      <c r="D36" s="62"/>
      <c r="E36" s="6" t="s">
        <v>6</v>
      </c>
    </row>
    <row r="37" spans="1:5" x14ac:dyDescent="0.25">
      <c r="A37" s="24"/>
      <c r="B37" s="24"/>
      <c r="C37" s="24"/>
      <c r="D37" s="24"/>
      <c r="E37" s="24"/>
    </row>
    <row r="38" spans="1:5" x14ac:dyDescent="0.25">
      <c r="A38" s="61" t="s">
        <v>32</v>
      </c>
      <c r="B38" s="61"/>
      <c r="C38" s="61"/>
      <c r="D38" s="61"/>
      <c r="E38" s="5"/>
    </row>
    <row r="39" spans="1:5" x14ac:dyDescent="0.25">
      <c r="B39" s="62" t="s">
        <v>19</v>
      </c>
      <c r="C39" s="62"/>
      <c r="D39" s="62"/>
      <c r="E39" s="6" t="s">
        <v>6</v>
      </c>
    </row>
    <row r="42" spans="1:5" x14ac:dyDescent="0.25">
      <c r="A42" s="2" t="s">
        <v>38</v>
      </c>
    </row>
    <row r="43" spans="1:5" x14ac:dyDescent="0.25">
      <c r="A43" s="14" t="s">
        <v>37</v>
      </c>
    </row>
    <row r="44" spans="1:5" x14ac:dyDescent="0.25">
      <c r="A44" s="2" t="s">
        <v>42</v>
      </c>
      <c r="B44" s="16">
        <f>-23785.39</f>
        <v>-23785.39</v>
      </c>
    </row>
    <row r="45" spans="1:5" x14ac:dyDescent="0.25">
      <c r="A45" s="19" t="s">
        <v>50</v>
      </c>
      <c r="B45" s="17"/>
    </row>
    <row r="46" spans="1:5" x14ac:dyDescent="0.25">
      <c r="A46" s="2" t="s">
        <v>39</v>
      </c>
      <c r="B46" s="17">
        <v>6708.32</v>
      </c>
    </row>
    <row r="47" spans="1:5" x14ac:dyDescent="0.25">
      <c r="A47" s="2" t="s">
        <v>51</v>
      </c>
      <c r="B47" s="17">
        <v>411</v>
      </c>
    </row>
    <row r="48" spans="1:5" ht="27.6" x14ac:dyDescent="0.25">
      <c r="A48" s="26" t="s">
        <v>40</v>
      </c>
      <c r="B48" s="17">
        <f>E26</f>
        <v>6099.6060000000007</v>
      </c>
    </row>
    <row r="49" spans="1:2" x14ac:dyDescent="0.25">
      <c r="A49" s="18" t="s">
        <v>41</v>
      </c>
      <c r="B49" s="20">
        <f>B44+B46+B47-B48</f>
        <v>-22765.675999999999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5" zoomScaleNormal="100" zoomScaleSheetLayoutView="100" workbookViewId="0">
      <selection activeCell="B47" sqref="B47"/>
    </sheetView>
  </sheetViews>
  <sheetFormatPr defaultColWidth="9.109375" defaultRowHeight="13.8" x14ac:dyDescent="0.25"/>
  <cols>
    <col min="1" max="1" width="33.4414062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7" width="9.109375" style="2"/>
    <col min="8" max="8" width="18.6640625" style="2" customWidth="1"/>
    <col min="9" max="16384" width="9.109375" style="2"/>
  </cols>
  <sheetData>
    <row r="1" spans="1:5" ht="15.6" x14ac:dyDescent="0.25">
      <c r="A1" s="67" t="s">
        <v>11</v>
      </c>
      <c r="B1" s="67"/>
      <c r="C1" s="67"/>
      <c r="D1" s="67"/>
      <c r="E1" s="67"/>
    </row>
    <row r="2" spans="1:5" ht="28.5" customHeight="1" x14ac:dyDescent="0.3">
      <c r="A2" s="68" t="s">
        <v>12</v>
      </c>
      <c r="B2" s="69"/>
      <c r="C2" s="69"/>
      <c r="D2" s="69"/>
      <c r="E2" s="69"/>
    </row>
    <row r="3" spans="1:5" x14ac:dyDescent="0.25">
      <c r="A3" s="70" t="s">
        <v>53</v>
      </c>
      <c r="B3" s="70"/>
      <c r="C3" s="70"/>
      <c r="D3" s="70"/>
      <c r="E3" s="70"/>
    </row>
    <row r="4" spans="1:5" s="1" customFormat="1" ht="28.2" x14ac:dyDescent="0.3">
      <c r="A4" s="21" t="s">
        <v>13</v>
      </c>
      <c r="B4" s="4"/>
      <c r="C4" s="4"/>
      <c r="D4" s="4"/>
      <c r="E4" s="22" t="s">
        <v>54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1" t="s">
        <v>26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x14ac:dyDescent="0.25">
      <c r="A9" s="60" t="s">
        <v>27</v>
      </c>
      <c r="B9" s="60"/>
      <c r="C9" s="60"/>
      <c r="D9" s="60"/>
      <c r="E9" s="60"/>
    </row>
    <row r="10" spans="1:5" ht="27.75" customHeight="1" x14ac:dyDescent="0.25">
      <c r="A10" s="72" t="s">
        <v>14</v>
      </c>
      <c r="B10" s="73"/>
      <c r="C10" s="73"/>
      <c r="D10" s="73"/>
      <c r="E10" s="73"/>
    </row>
    <row r="11" spans="1:5" ht="27.75" customHeight="1" x14ac:dyDescent="0.25">
      <c r="A11" s="60" t="s">
        <v>28</v>
      </c>
      <c r="B11" s="60"/>
      <c r="C11" s="60"/>
      <c r="D11" s="60"/>
      <c r="E11" s="60"/>
    </row>
    <row r="12" spans="1:5" x14ac:dyDescent="0.25">
      <c r="A12" s="64" t="s">
        <v>15</v>
      </c>
      <c r="B12" s="65"/>
      <c r="C12" s="65"/>
      <c r="D12" s="65"/>
      <c r="E12" s="65"/>
    </row>
    <row r="13" spans="1:5" x14ac:dyDescent="0.25">
      <c r="A13" s="60" t="s">
        <v>23</v>
      </c>
      <c r="B13" s="60"/>
      <c r="C13" s="60"/>
      <c r="D13" s="60"/>
      <c r="E13" s="60"/>
    </row>
    <row r="14" spans="1:5" x14ac:dyDescent="0.25">
      <c r="A14" s="64" t="s">
        <v>2</v>
      </c>
      <c r="B14" s="65"/>
      <c r="C14" s="65"/>
      <c r="D14" s="65"/>
      <c r="E14" s="65"/>
    </row>
    <row r="15" spans="1:5" x14ac:dyDescent="0.25">
      <c r="A15" s="60" t="s">
        <v>22</v>
      </c>
      <c r="B15" s="60"/>
      <c r="C15" s="60"/>
      <c r="D15" s="60"/>
      <c r="E15" s="60"/>
    </row>
    <row r="16" spans="1:5" x14ac:dyDescent="0.25">
      <c r="A16" s="64" t="s">
        <v>16</v>
      </c>
      <c r="B16" s="65"/>
      <c r="C16" s="65"/>
      <c r="D16" s="65"/>
      <c r="E16" s="65"/>
    </row>
    <row r="17" spans="1:8" ht="29.25" customHeight="1" x14ac:dyDescent="0.25">
      <c r="A17" s="60" t="s">
        <v>17</v>
      </c>
      <c r="B17" s="60"/>
      <c r="C17" s="60"/>
      <c r="D17" s="60"/>
      <c r="E17" s="60"/>
    </row>
    <row r="18" spans="1:8" ht="63.75" customHeight="1" x14ac:dyDescent="0.25">
      <c r="A18" s="60" t="s">
        <v>29</v>
      </c>
      <c r="B18" s="60"/>
      <c r="C18" s="60"/>
      <c r="D18" s="60"/>
      <c r="E18" s="60"/>
    </row>
    <row r="19" spans="1:8" ht="31.5" customHeight="1" x14ac:dyDescent="0.25">
      <c r="A19" s="66" t="s">
        <v>30</v>
      </c>
      <c r="B19" s="66"/>
      <c r="C19" s="66"/>
      <c r="D19" s="66"/>
      <c r="E19" s="66"/>
    </row>
    <row r="20" spans="1:8" x14ac:dyDescent="0.25">
      <c r="A20" s="66"/>
      <c r="B20" s="66"/>
      <c r="C20" s="66"/>
      <c r="D20" s="66"/>
      <c r="E20" s="66"/>
      <c r="F20" s="2">
        <v>248.8</v>
      </c>
      <c r="G20" s="2">
        <v>3</v>
      </c>
    </row>
    <row r="21" spans="1:8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9.6" x14ac:dyDescent="0.25">
      <c r="A22" s="23" t="s">
        <v>45</v>
      </c>
      <c r="B22" s="9" t="s">
        <v>43</v>
      </c>
      <c r="C22" s="3" t="s">
        <v>4</v>
      </c>
      <c r="D22" s="3">
        <f>5.44</f>
        <v>5.44</v>
      </c>
      <c r="E22" s="8">
        <f>D22*F20*G20</f>
        <v>4060.4160000000006</v>
      </c>
    </row>
    <row r="23" spans="1:8" x14ac:dyDescent="0.25">
      <c r="A23" s="7" t="s">
        <v>44</v>
      </c>
      <c r="B23" s="9" t="s">
        <v>24</v>
      </c>
      <c r="C23" s="3" t="s">
        <v>4</v>
      </c>
      <c r="D23" s="3">
        <v>2.6</v>
      </c>
      <c r="E23" s="8">
        <f>D23*F20*3</f>
        <v>1940.6399999999999</v>
      </c>
    </row>
    <row r="24" spans="1:8" ht="27.6" x14ac:dyDescent="0.25">
      <c r="A24" s="7" t="s">
        <v>55</v>
      </c>
      <c r="B24" s="9" t="s">
        <v>56</v>
      </c>
      <c r="C24" s="3" t="s">
        <v>4</v>
      </c>
      <c r="D24" s="3"/>
      <c r="E24" s="8">
        <f>151.52*3</f>
        <v>454.56000000000006</v>
      </c>
    </row>
    <row r="25" spans="1:8" x14ac:dyDescent="0.25">
      <c r="A25" s="7" t="s">
        <v>33</v>
      </c>
      <c r="B25" s="9" t="s">
        <v>56</v>
      </c>
      <c r="C25" s="3" t="s">
        <v>35</v>
      </c>
      <c r="D25" s="3"/>
      <c r="E25" s="8">
        <v>0</v>
      </c>
    </row>
    <row r="26" spans="1:8" s="14" customFormat="1" x14ac:dyDescent="0.25">
      <c r="A26" s="10" t="s">
        <v>25</v>
      </c>
      <c r="B26" s="11"/>
      <c r="C26" s="12"/>
      <c r="D26" s="12"/>
      <c r="E26" s="13">
        <f>SUM(E22:E25)</f>
        <v>6455.6160000000009</v>
      </c>
    </row>
    <row r="28" spans="1:8" ht="29.25" customHeight="1" x14ac:dyDescent="0.25">
      <c r="A28" s="60" t="s">
        <v>57</v>
      </c>
      <c r="B28" s="60"/>
      <c r="C28" s="60"/>
      <c r="D28" s="60"/>
      <c r="E28" s="60"/>
    </row>
    <row r="29" spans="1:8" ht="24.6" customHeight="1" x14ac:dyDescent="0.25">
      <c r="A29" s="60" t="s">
        <v>21</v>
      </c>
      <c r="B29" s="60"/>
      <c r="C29" s="60"/>
      <c r="D29" s="60"/>
      <c r="E29" s="60"/>
    </row>
    <row r="30" spans="1:8" x14ac:dyDescent="0.25">
      <c r="A30" s="60" t="s">
        <v>20</v>
      </c>
      <c r="B30" s="60"/>
      <c r="C30" s="60"/>
      <c r="D30" s="60"/>
      <c r="E30" s="60"/>
      <c r="F30" s="14"/>
      <c r="G30" s="14"/>
      <c r="H30" s="15"/>
    </row>
    <row r="31" spans="1:8" ht="29.25" customHeight="1" x14ac:dyDescent="0.25">
      <c r="A31" s="60" t="s">
        <v>36</v>
      </c>
      <c r="B31" s="60"/>
      <c r="C31" s="60"/>
      <c r="D31" s="60"/>
      <c r="E31" s="60"/>
    </row>
    <row r="32" spans="1:8" x14ac:dyDescent="0.25">
      <c r="A32" s="60" t="s">
        <v>18</v>
      </c>
      <c r="B32" s="60"/>
      <c r="C32" s="60"/>
      <c r="D32" s="60"/>
      <c r="E32" s="60"/>
    </row>
    <row r="33" spans="1:5" x14ac:dyDescent="0.25">
      <c r="A33" s="63" t="s">
        <v>5</v>
      </c>
      <c r="B33" s="63"/>
      <c r="C33" s="63"/>
      <c r="D33" s="63"/>
      <c r="E33" s="63"/>
    </row>
    <row r="34" spans="1:5" x14ac:dyDescent="0.25">
      <c r="A34" s="60" t="s">
        <v>18</v>
      </c>
      <c r="B34" s="60"/>
      <c r="C34" s="60"/>
      <c r="D34" s="60"/>
      <c r="E34" s="60"/>
    </row>
    <row r="35" spans="1:5" x14ac:dyDescent="0.25">
      <c r="A35" s="61" t="s">
        <v>31</v>
      </c>
      <c r="B35" s="61"/>
      <c r="C35" s="61"/>
      <c r="D35" s="61"/>
      <c r="E35" s="5"/>
    </row>
    <row r="36" spans="1:5" x14ac:dyDescent="0.25">
      <c r="B36" s="62" t="s">
        <v>19</v>
      </c>
      <c r="C36" s="62"/>
      <c r="D36" s="62"/>
      <c r="E36" s="6" t="s">
        <v>6</v>
      </c>
    </row>
    <row r="37" spans="1:5" x14ac:dyDescent="0.25">
      <c r="A37" s="27"/>
      <c r="B37" s="27"/>
      <c r="C37" s="27"/>
      <c r="D37" s="27"/>
      <c r="E37" s="27"/>
    </row>
    <row r="38" spans="1:5" x14ac:dyDescent="0.25">
      <c r="A38" s="61" t="s">
        <v>32</v>
      </c>
      <c r="B38" s="61"/>
      <c r="C38" s="61"/>
      <c r="D38" s="61"/>
      <c r="E38" s="5"/>
    </row>
    <row r="39" spans="1:5" x14ac:dyDescent="0.25">
      <c r="B39" s="62" t="s">
        <v>19</v>
      </c>
      <c r="C39" s="62"/>
      <c r="D39" s="62"/>
      <c r="E39" s="6" t="s">
        <v>6</v>
      </c>
    </row>
    <row r="42" spans="1:5" x14ac:dyDescent="0.25">
      <c r="A42" s="2" t="s">
        <v>38</v>
      </c>
    </row>
    <row r="43" spans="1:5" x14ac:dyDescent="0.25">
      <c r="A43" s="14" t="s">
        <v>37</v>
      </c>
    </row>
    <row r="44" spans="1:5" x14ac:dyDescent="0.25">
      <c r="A44" s="2" t="s">
        <v>42</v>
      </c>
      <c r="B44" s="16">
        <f>'1кв'!B49</f>
        <v>-22765.675999999999</v>
      </c>
    </row>
    <row r="45" spans="1:5" x14ac:dyDescent="0.25">
      <c r="A45" s="19" t="s">
        <v>58</v>
      </c>
      <c r="B45" s="17"/>
    </row>
    <row r="46" spans="1:5" x14ac:dyDescent="0.25">
      <c r="A46" s="2" t="s">
        <v>39</v>
      </c>
      <c r="B46" s="17">
        <v>5866</v>
      </c>
    </row>
    <row r="47" spans="1:5" x14ac:dyDescent="0.25">
      <c r="A47" s="2" t="s">
        <v>51</v>
      </c>
      <c r="B47" s="17">
        <f>411*4</f>
        <v>1644</v>
      </c>
    </row>
    <row r="48" spans="1:5" ht="27.6" x14ac:dyDescent="0.25">
      <c r="A48" s="29" t="s">
        <v>40</v>
      </c>
      <c r="B48" s="17">
        <f>E26</f>
        <v>6455.6160000000009</v>
      </c>
    </row>
    <row r="49" spans="1:2" x14ac:dyDescent="0.25">
      <c r="A49" s="18" t="s">
        <v>41</v>
      </c>
      <c r="B49" s="20">
        <f>B44+B46+B47-B48</f>
        <v>-21711.292000000001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22" zoomScaleNormal="100" zoomScaleSheetLayoutView="100" workbookViewId="0">
      <selection activeCell="B48" sqref="B48"/>
    </sheetView>
  </sheetViews>
  <sheetFormatPr defaultColWidth="9.109375" defaultRowHeight="13.8" x14ac:dyDescent="0.25"/>
  <cols>
    <col min="1" max="1" width="33.4414062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7" width="9.109375" style="2"/>
    <col min="8" max="8" width="18.6640625" style="2" customWidth="1"/>
    <col min="9" max="16384" width="9.109375" style="2"/>
  </cols>
  <sheetData>
    <row r="1" spans="1:5" ht="15.6" x14ac:dyDescent="0.25">
      <c r="A1" s="67" t="s">
        <v>11</v>
      </c>
      <c r="B1" s="67"/>
      <c r="C1" s="67"/>
      <c r="D1" s="67"/>
      <c r="E1" s="67"/>
    </row>
    <row r="2" spans="1:5" ht="28.5" customHeight="1" x14ac:dyDescent="0.3">
      <c r="A2" s="68" t="s">
        <v>12</v>
      </c>
      <c r="B2" s="69"/>
      <c r="C2" s="69"/>
      <c r="D2" s="69"/>
      <c r="E2" s="69"/>
    </row>
    <row r="3" spans="1:5" x14ac:dyDescent="0.25">
      <c r="A3" s="70" t="s">
        <v>59</v>
      </c>
      <c r="B3" s="70"/>
      <c r="C3" s="70"/>
      <c r="D3" s="70"/>
      <c r="E3" s="70"/>
    </row>
    <row r="4" spans="1:5" s="1" customFormat="1" ht="28.2" x14ac:dyDescent="0.3">
      <c r="A4" s="21" t="s">
        <v>13</v>
      </c>
      <c r="B4" s="4"/>
      <c r="C4" s="4"/>
      <c r="D4" s="4"/>
      <c r="E4" s="22" t="s">
        <v>60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1" t="s">
        <v>26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x14ac:dyDescent="0.25">
      <c r="A9" s="60" t="s">
        <v>27</v>
      </c>
      <c r="B9" s="60"/>
      <c r="C9" s="60"/>
      <c r="D9" s="60"/>
      <c r="E9" s="60"/>
    </row>
    <row r="10" spans="1:5" ht="27.75" customHeight="1" x14ac:dyDescent="0.25">
      <c r="A10" s="72" t="s">
        <v>14</v>
      </c>
      <c r="B10" s="73"/>
      <c r="C10" s="73"/>
      <c r="D10" s="73"/>
      <c r="E10" s="73"/>
    </row>
    <row r="11" spans="1:5" ht="27.75" customHeight="1" x14ac:dyDescent="0.25">
      <c r="A11" s="60" t="s">
        <v>28</v>
      </c>
      <c r="B11" s="60"/>
      <c r="C11" s="60"/>
      <c r="D11" s="60"/>
      <c r="E11" s="60"/>
    </row>
    <row r="12" spans="1:5" x14ac:dyDescent="0.25">
      <c r="A12" s="64" t="s">
        <v>15</v>
      </c>
      <c r="B12" s="65"/>
      <c r="C12" s="65"/>
      <c r="D12" s="65"/>
      <c r="E12" s="65"/>
    </row>
    <row r="13" spans="1:5" x14ac:dyDescent="0.25">
      <c r="A13" s="60" t="s">
        <v>23</v>
      </c>
      <c r="B13" s="60"/>
      <c r="C13" s="60"/>
      <c r="D13" s="60"/>
      <c r="E13" s="60"/>
    </row>
    <row r="14" spans="1:5" x14ac:dyDescent="0.25">
      <c r="A14" s="64" t="s">
        <v>2</v>
      </c>
      <c r="B14" s="65"/>
      <c r="C14" s="65"/>
      <c r="D14" s="65"/>
      <c r="E14" s="65"/>
    </row>
    <row r="15" spans="1:5" x14ac:dyDescent="0.25">
      <c r="A15" s="60" t="s">
        <v>22</v>
      </c>
      <c r="B15" s="60"/>
      <c r="C15" s="60"/>
      <c r="D15" s="60"/>
      <c r="E15" s="60"/>
    </row>
    <row r="16" spans="1:5" x14ac:dyDescent="0.25">
      <c r="A16" s="64" t="s">
        <v>16</v>
      </c>
      <c r="B16" s="65"/>
      <c r="C16" s="65"/>
      <c r="D16" s="65"/>
      <c r="E16" s="65"/>
    </row>
    <row r="17" spans="1:8" ht="29.25" customHeight="1" x14ac:dyDescent="0.25">
      <c r="A17" s="60" t="s">
        <v>17</v>
      </c>
      <c r="B17" s="60"/>
      <c r="C17" s="60"/>
      <c r="D17" s="60"/>
      <c r="E17" s="60"/>
    </row>
    <row r="18" spans="1:8" ht="63.75" customHeight="1" x14ac:dyDescent="0.25">
      <c r="A18" s="60" t="s">
        <v>29</v>
      </c>
      <c r="B18" s="60"/>
      <c r="C18" s="60"/>
      <c r="D18" s="60"/>
      <c r="E18" s="60"/>
    </row>
    <row r="19" spans="1:8" ht="31.5" customHeight="1" x14ac:dyDescent="0.25">
      <c r="A19" s="66" t="s">
        <v>30</v>
      </c>
      <c r="B19" s="66"/>
      <c r="C19" s="66"/>
      <c r="D19" s="66"/>
      <c r="E19" s="66"/>
    </row>
    <row r="20" spans="1:8" x14ac:dyDescent="0.25">
      <c r="A20" s="66"/>
      <c r="B20" s="66"/>
      <c r="C20" s="66"/>
      <c r="D20" s="66"/>
      <c r="E20" s="66"/>
      <c r="F20" s="2">
        <v>248.8</v>
      </c>
      <c r="G20" s="2">
        <v>3</v>
      </c>
    </row>
    <row r="21" spans="1:8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9.6" x14ac:dyDescent="0.25">
      <c r="A22" s="23" t="s">
        <v>45</v>
      </c>
      <c r="B22" s="9" t="s">
        <v>43</v>
      </c>
      <c r="C22" s="3" t="s">
        <v>4</v>
      </c>
      <c r="D22" s="3">
        <v>5.75</v>
      </c>
      <c r="E22" s="8">
        <f>D22*F20*G20</f>
        <v>4291.8</v>
      </c>
    </row>
    <row r="23" spans="1:8" x14ac:dyDescent="0.25">
      <c r="A23" s="7" t="s">
        <v>44</v>
      </c>
      <c r="B23" s="9" t="s">
        <v>24</v>
      </c>
      <c r="C23" s="3" t="s">
        <v>4</v>
      </c>
      <c r="D23" s="3">
        <v>2.7</v>
      </c>
      <c r="E23" s="8">
        <f>D23*F20*3</f>
        <v>2015.2800000000002</v>
      </c>
    </row>
    <row r="24" spans="1:8" ht="27.6" x14ac:dyDescent="0.25">
      <c r="A24" s="7" t="s">
        <v>55</v>
      </c>
      <c r="B24" s="9" t="s">
        <v>64</v>
      </c>
      <c r="C24" s="3" t="s">
        <v>4</v>
      </c>
      <c r="D24" s="3"/>
      <c r="E24" s="8">
        <f>151.52*3</f>
        <v>454.56000000000006</v>
      </c>
    </row>
    <row r="25" spans="1:8" x14ac:dyDescent="0.25">
      <c r="A25" s="7" t="s">
        <v>33</v>
      </c>
      <c r="B25" s="9" t="s">
        <v>64</v>
      </c>
      <c r="C25" s="3" t="s">
        <v>35</v>
      </c>
      <c r="D25" s="3"/>
      <c r="E25" s="8">
        <v>0</v>
      </c>
    </row>
    <row r="26" spans="1:8" x14ac:dyDescent="0.25">
      <c r="A26" s="37" t="s">
        <v>61</v>
      </c>
      <c r="B26" s="9" t="s">
        <v>62</v>
      </c>
      <c r="C26" s="3" t="s">
        <v>63</v>
      </c>
      <c r="D26" s="3">
        <v>2</v>
      </c>
      <c r="E26" s="8">
        <f>D26*206.95</f>
        <v>413.9</v>
      </c>
    </row>
    <row r="27" spans="1:8" s="14" customFormat="1" x14ac:dyDescent="0.25">
      <c r="A27" s="10" t="s">
        <v>25</v>
      </c>
      <c r="B27" s="11"/>
      <c r="C27" s="12"/>
      <c r="D27" s="12"/>
      <c r="E27" s="13">
        <f>SUM(E22:E26)</f>
        <v>7175.54</v>
      </c>
    </row>
    <row r="29" spans="1:8" ht="29.25" customHeight="1" x14ac:dyDescent="0.25">
      <c r="A29" s="60" t="s">
        <v>65</v>
      </c>
      <c r="B29" s="60"/>
      <c r="C29" s="60"/>
      <c r="D29" s="60"/>
      <c r="E29" s="60"/>
    </row>
    <row r="30" spans="1:8" ht="24.6" customHeight="1" x14ac:dyDescent="0.25">
      <c r="A30" s="60" t="s">
        <v>21</v>
      </c>
      <c r="B30" s="60"/>
      <c r="C30" s="60"/>
      <c r="D30" s="60"/>
      <c r="E30" s="60"/>
    </row>
    <row r="31" spans="1:8" x14ac:dyDescent="0.25">
      <c r="A31" s="60" t="s">
        <v>20</v>
      </c>
      <c r="B31" s="60"/>
      <c r="C31" s="60"/>
      <c r="D31" s="60"/>
      <c r="E31" s="60"/>
      <c r="F31" s="14"/>
      <c r="G31" s="14"/>
      <c r="H31" s="15"/>
    </row>
    <row r="32" spans="1:8" ht="29.25" customHeight="1" x14ac:dyDescent="0.25">
      <c r="A32" s="60" t="s">
        <v>36</v>
      </c>
      <c r="B32" s="60"/>
      <c r="C32" s="60"/>
      <c r="D32" s="60"/>
      <c r="E32" s="60"/>
    </row>
    <row r="33" spans="1:5" x14ac:dyDescent="0.25">
      <c r="A33" s="60" t="s">
        <v>18</v>
      </c>
      <c r="B33" s="60"/>
      <c r="C33" s="60"/>
      <c r="D33" s="60"/>
      <c r="E33" s="60"/>
    </row>
    <row r="34" spans="1:5" x14ac:dyDescent="0.25">
      <c r="A34" s="63" t="s">
        <v>5</v>
      </c>
      <c r="B34" s="63"/>
      <c r="C34" s="63"/>
      <c r="D34" s="63"/>
      <c r="E34" s="63"/>
    </row>
    <row r="35" spans="1:5" x14ac:dyDescent="0.25">
      <c r="A35" s="60" t="s">
        <v>18</v>
      </c>
      <c r="B35" s="60"/>
      <c r="C35" s="60"/>
      <c r="D35" s="60"/>
      <c r="E35" s="60"/>
    </row>
    <row r="36" spans="1:5" x14ac:dyDescent="0.25">
      <c r="A36" s="61" t="s">
        <v>31</v>
      </c>
      <c r="B36" s="61"/>
      <c r="C36" s="61"/>
      <c r="D36" s="61"/>
      <c r="E36" s="5"/>
    </row>
    <row r="37" spans="1:5" x14ac:dyDescent="0.25">
      <c r="B37" s="62" t="s">
        <v>19</v>
      </c>
      <c r="C37" s="62"/>
      <c r="D37" s="62"/>
      <c r="E37" s="6" t="s">
        <v>6</v>
      </c>
    </row>
    <row r="38" spans="1:5" x14ac:dyDescent="0.25">
      <c r="A38" s="31"/>
      <c r="B38" s="31"/>
      <c r="C38" s="31"/>
      <c r="D38" s="31"/>
      <c r="E38" s="31"/>
    </row>
    <row r="39" spans="1:5" x14ac:dyDescent="0.25">
      <c r="A39" s="61" t="s">
        <v>32</v>
      </c>
      <c r="B39" s="61"/>
      <c r="C39" s="61"/>
      <c r="D39" s="61"/>
      <c r="E39" s="5"/>
    </row>
    <row r="40" spans="1:5" x14ac:dyDescent="0.25">
      <c r="B40" s="62" t="s">
        <v>19</v>
      </c>
      <c r="C40" s="62"/>
      <c r="D40" s="62"/>
      <c r="E40" s="6" t="s">
        <v>6</v>
      </c>
    </row>
    <row r="43" spans="1:5" x14ac:dyDescent="0.25">
      <c r="A43" s="2" t="s">
        <v>38</v>
      </c>
    </row>
    <row r="44" spans="1:5" x14ac:dyDescent="0.25">
      <c r="A44" s="14" t="s">
        <v>37</v>
      </c>
    </row>
    <row r="45" spans="1:5" x14ac:dyDescent="0.25">
      <c r="A45" s="2" t="s">
        <v>42</v>
      </c>
      <c r="B45" s="16">
        <f>'2кв'!B49</f>
        <v>-21711.292000000001</v>
      </c>
    </row>
    <row r="46" spans="1:5" x14ac:dyDescent="0.25">
      <c r="A46" s="19" t="s">
        <v>66</v>
      </c>
      <c r="B46" s="17"/>
    </row>
    <row r="47" spans="1:5" x14ac:dyDescent="0.25">
      <c r="A47" s="2" t="s">
        <v>39</v>
      </c>
      <c r="B47" s="17">
        <v>6161.41</v>
      </c>
    </row>
    <row r="48" spans="1:5" x14ac:dyDescent="0.25">
      <c r="A48" s="2" t="s">
        <v>51</v>
      </c>
      <c r="B48" s="17">
        <f>411*3</f>
        <v>1233</v>
      </c>
    </row>
    <row r="49" spans="1:2" ht="27.6" x14ac:dyDescent="0.25">
      <c r="A49" s="33" t="s">
        <v>40</v>
      </c>
      <c r="B49" s="17">
        <f>E27</f>
        <v>7175.54</v>
      </c>
    </row>
    <row r="50" spans="1:2" x14ac:dyDescent="0.25">
      <c r="A50" s="18" t="s">
        <v>41</v>
      </c>
      <c r="B50" s="20">
        <f>B45+B47+B48-B49</f>
        <v>-21492.422000000002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1" zoomScaleNormal="100" zoomScaleSheetLayoutView="100" workbookViewId="0">
      <selection activeCell="A29" sqref="A29:E29"/>
    </sheetView>
  </sheetViews>
  <sheetFormatPr defaultColWidth="9.109375" defaultRowHeight="13.8" x14ac:dyDescent="0.25"/>
  <cols>
    <col min="1" max="1" width="33.4414062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7" width="9.109375" style="2"/>
    <col min="8" max="8" width="18.6640625" style="2" customWidth="1"/>
    <col min="9" max="16384" width="9.109375" style="2"/>
  </cols>
  <sheetData>
    <row r="1" spans="1:5" ht="15.6" x14ac:dyDescent="0.25">
      <c r="A1" s="67" t="s">
        <v>11</v>
      </c>
      <c r="B1" s="67"/>
      <c r="C1" s="67"/>
      <c r="D1" s="67"/>
      <c r="E1" s="67"/>
    </row>
    <row r="2" spans="1:5" ht="28.5" customHeight="1" x14ac:dyDescent="0.3">
      <c r="A2" s="68" t="s">
        <v>12</v>
      </c>
      <c r="B2" s="69"/>
      <c r="C2" s="69"/>
      <c r="D2" s="69"/>
      <c r="E2" s="69"/>
    </row>
    <row r="3" spans="1:5" x14ac:dyDescent="0.25">
      <c r="A3" s="70" t="s">
        <v>70</v>
      </c>
      <c r="B3" s="70"/>
      <c r="C3" s="70"/>
      <c r="D3" s="70"/>
      <c r="E3" s="70"/>
    </row>
    <row r="4" spans="1:5" s="1" customFormat="1" ht="28.2" x14ac:dyDescent="0.3">
      <c r="A4" s="21" t="s">
        <v>13</v>
      </c>
      <c r="B4" s="4"/>
      <c r="C4" s="4"/>
      <c r="D4" s="4"/>
      <c r="E4" s="22" t="s">
        <v>71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1" t="s">
        <v>26</v>
      </c>
      <c r="B7" s="71"/>
      <c r="C7" s="71"/>
      <c r="D7" s="71"/>
      <c r="E7" s="71"/>
    </row>
    <row r="8" spans="1:5" x14ac:dyDescent="0.25">
      <c r="A8" s="64" t="s">
        <v>1</v>
      </c>
      <c r="B8" s="64"/>
      <c r="C8" s="64"/>
      <c r="D8" s="64"/>
      <c r="E8" s="64"/>
    </row>
    <row r="9" spans="1:5" x14ac:dyDescent="0.25">
      <c r="A9" s="60" t="s">
        <v>68</v>
      </c>
      <c r="B9" s="60"/>
      <c r="C9" s="60"/>
      <c r="D9" s="60"/>
      <c r="E9" s="60"/>
    </row>
    <row r="10" spans="1:5" ht="27.75" customHeight="1" x14ac:dyDescent="0.25">
      <c r="A10" s="72" t="s">
        <v>14</v>
      </c>
      <c r="B10" s="73"/>
      <c r="C10" s="73"/>
      <c r="D10" s="73"/>
      <c r="E10" s="73"/>
    </row>
    <row r="11" spans="1:5" ht="27.75" customHeight="1" x14ac:dyDescent="0.25">
      <c r="A11" s="60" t="s">
        <v>67</v>
      </c>
      <c r="B11" s="60"/>
      <c r="C11" s="60"/>
      <c r="D11" s="60"/>
      <c r="E11" s="60"/>
    </row>
    <row r="12" spans="1:5" x14ac:dyDescent="0.25">
      <c r="A12" s="64" t="s">
        <v>15</v>
      </c>
      <c r="B12" s="65"/>
      <c r="C12" s="65"/>
      <c r="D12" s="65"/>
      <c r="E12" s="65"/>
    </row>
    <row r="13" spans="1:5" x14ac:dyDescent="0.25">
      <c r="A13" s="60" t="s">
        <v>23</v>
      </c>
      <c r="B13" s="60"/>
      <c r="C13" s="60"/>
      <c r="D13" s="60"/>
      <c r="E13" s="60"/>
    </row>
    <row r="14" spans="1:5" x14ac:dyDescent="0.25">
      <c r="A14" s="64" t="s">
        <v>2</v>
      </c>
      <c r="B14" s="65"/>
      <c r="C14" s="65"/>
      <c r="D14" s="65"/>
      <c r="E14" s="65"/>
    </row>
    <row r="15" spans="1:5" x14ac:dyDescent="0.25">
      <c r="A15" s="60" t="s">
        <v>22</v>
      </c>
      <c r="B15" s="60"/>
      <c r="C15" s="60"/>
      <c r="D15" s="60"/>
      <c r="E15" s="60"/>
    </row>
    <row r="16" spans="1:5" x14ac:dyDescent="0.25">
      <c r="A16" s="64" t="s">
        <v>16</v>
      </c>
      <c r="B16" s="65"/>
      <c r="C16" s="65"/>
      <c r="D16" s="65"/>
      <c r="E16" s="65"/>
    </row>
    <row r="17" spans="1:8" ht="29.25" customHeight="1" x14ac:dyDescent="0.25">
      <c r="A17" s="60" t="s">
        <v>17</v>
      </c>
      <c r="B17" s="60"/>
      <c r="C17" s="60"/>
      <c r="D17" s="60"/>
      <c r="E17" s="60"/>
    </row>
    <row r="18" spans="1:8" ht="63.75" customHeight="1" x14ac:dyDescent="0.25">
      <c r="A18" s="60" t="s">
        <v>29</v>
      </c>
      <c r="B18" s="60"/>
      <c r="C18" s="60"/>
      <c r="D18" s="60"/>
      <c r="E18" s="60"/>
    </row>
    <row r="19" spans="1:8" ht="31.5" customHeight="1" x14ac:dyDescent="0.25">
      <c r="A19" s="66" t="s">
        <v>30</v>
      </c>
      <c r="B19" s="66"/>
      <c r="C19" s="66"/>
      <c r="D19" s="66"/>
      <c r="E19" s="66"/>
    </row>
    <row r="20" spans="1:8" x14ac:dyDescent="0.25">
      <c r="A20" s="66"/>
      <c r="B20" s="66"/>
      <c r="C20" s="66"/>
      <c r="D20" s="66"/>
      <c r="E20" s="66"/>
      <c r="F20" s="2">
        <v>248.8</v>
      </c>
      <c r="G20" s="2">
        <v>3</v>
      </c>
    </row>
    <row r="21" spans="1:8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9.6" x14ac:dyDescent="0.25">
      <c r="A22" s="23" t="s">
        <v>45</v>
      </c>
      <c r="B22" s="9" t="s">
        <v>43</v>
      </c>
      <c r="C22" s="3" t="s">
        <v>4</v>
      </c>
      <c r="D22" s="3">
        <v>5.75</v>
      </c>
      <c r="E22" s="8">
        <f>D22*F20*G20</f>
        <v>4291.8</v>
      </c>
    </row>
    <row r="23" spans="1:8" x14ac:dyDescent="0.25">
      <c r="A23" s="7" t="s">
        <v>44</v>
      </c>
      <c r="B23" s="9" t="s">
        <v>24</v>
      </c>
      <c r="C23" s="3" t="s">
        <v>4</v>
      </c>
      <c r="D23" s="3">
        <v>2.7</v>
      </c>
      <c r="E23" s="8">
        <f>D23*F20*3</f>
        <v>2015.2800000000002</v>
      </c>
    </row>
    <row r="24" spans="1:8" ht="27.6" x14ac:dyDescent="0.25">
      <c r="A24" s="7" t="s">
        <v>95</v>
      </c>
      <c r="B24" s="9" t="s">
        <v>72</v>
      </c>
      <c r="C24" s="3" t="s">
        <v>4</v>
      </c>
      <c r="D24" s="3"/>
      <c r="E24" s="8">
        <f>151.52*3</f>
        <v>454.56000000000006</v>
      </c>
    </row>
    <row r="25" spans="1:8" x14ac:dyDescent="0.25">
      <c r="A25" s="7" t="s">
        <v>33</v>
      </c>
      <c r="B25" s="9" t="s">
        <v>72</v>
      </c>
      <c r="C25" s="3" t="s">
        <v>35</v>
      </c>
      <c r="D25" s="3"/>
      <c r="E25" s="8">
        <v>3493.39</v>
      </c>
    </row>
    <row r="26" spans="1:8" ht="27.6" x14ac:dyDescent="0.25">
      <c r="A26" s="38" t="s">
        <v>73</v>
      </c>
      <c r="B26" s="9" t="s">
        <v>74</v>
      </c>
      <c r="C26" s="3" t="s">
        <v>63</v>
      </c>
      <c r="D26" s="3">
        <v>1</v>
      </c>
      <c r="E26" s="8">
        <f>D26*206.95</f>
        <v>206.95</v>
      </c>
    </row>
    <row r="27" spans="1:8" s="14" customFormat="1" x14ac:dyDescent="0.25">
      <c r="A27" s="10" t="s">
        <v>25</v>
      </c>
      <c r="B27" s="11"/>
      <c r="C27" s="12"/>
      <c r="D27" s="12"/>
      <c r="E27" s="13">
        <f>SUM(E22:E26)</f>
        <v>10461.980000000001</v>
      </c>
    </row>
    <row r="29" spans="1:8" ht="29.25" customHeight="1" x14ac:dyDescent="0.25">
      <c r="A29" s="60" t="s">
        <v>75</v>
      </c>
      <c r="B29" s="60"/>
      <c r="C29" s="60"/>
      <c r="D29" s="60"/>
      <c r="E29" s="60"/>
    </row>
    <row r="30" spans="1:8" ht="24.6" customHeight="1" x14ac:dyDescent="0.25">
      <c r="A30" s="60" t="s">
        <v>21</v>
      </c>
      <c r="B30" s="60"/>
      <c r="C30" s="60"/>
      <c r="D30" s="60"/>
      <c r="E30" s="60"/>
    </row>
    <row r="31" spans="1:8" x14ac:dyDescent="0.25">
      <c r="A31" s="60" t="s">
        <v>20</v>
      </c>
      <c r="B31" s="60"/>
      <c r="C31" s="60"/>
      <c r="D31" s="60"/>
      <c r="E31" s="60"/>
      <c r="F31" s="14"/>
      <c r="G31" s="14"/>
      <c r="H31" s="15"/>
    </row>
    <row r="32" spans="1:8" ht="29.25" customHeight="1" x14ac:dyDescent="0.25">
      <c r="A32" s="60" t="s">
        <v>36</v>
      </c>
      <c r="B32" s="60"/>
      <c r="C32" s="60"/>
      <c r="D32" s="60"/>
      <c r="E32" s="60"/>
    </row>
    <row r="33" spans="1:5" x14ac:dyDescent="0.25">
      <c r="A33" s="60" t="s">
        <v>18</v>
      </c>
      <c r="B33" s="60"/>
      <c r="C33" s="60"/>
      <c r="D33" s="60"/>
      <c r="E33" s="60"/>
    </row>
    <row r="34" spans="1:5" x14ac:dyDescent="0.25">
      <c r="A34" s="63" t="s">
        <v>5</v>
      </c>
      <c r="B34" s="63"/>
      <c r="C34" s="63"/>
      <c r="D34" s="63"/>
      <c r="E34" s="63"/>
    </row>
    <row r="35" spans="1:5" x14ac:dyDescent="0.25">
      <c r="A35" s="60" t="s">
        <v>18</v>
      </c>
      <c r="B35" s="60"/>
      <c r="C35" s="60"/>
      <c r="D35" s="60"/>
      <c r="E35" s="60"/>
    </row>
    <row r="36" spans="1:5" x14ac:dyDescent="0.25">
      <c r="A36" s="61" t="s">
        <v>31</v>
      </c>
      <c r="B36" s="61"/>
      <c r="C36" s="61"/>
      <c r="D36" s="61"/>
      <c r="E36" s="5"/>
    </row>
    <row r="37" spans="1:5" x14ac:dyDescent="0.25">
      <c r="B37" s="62" t="s">
        <v>19</v>
      </c>
      <c r="C37" s="62"/>
      <c r="D37" s="62"/>
      <c r="E37" s="6" t="s">
        <v>6</v>
      </c>
    </row>
    <row r="38" spans="1:5" x14ac:dyDescent="0.25">
      <c r="A38" s="34"/>
      <c r="B38" s="34"/>
      <c r="C38" s="34"/>
      <c r="D38" s="34"/>
      <c r="E38" s="34"/>
    </row>
    <row r="39" spans="1:5" x14ac:dyDescent="0.25">
      <c r="A39" s="61" t="s">
        <v>69</v>
      </c>
      <c r="B39" s="61"/>
      <c r="C39" s="61"/>
      <c r="D39" s="61"/>
      <c r="E39" s="5"/>
    </row>
    <row r="40" spans="1:5" x14ac:dyDescent="0.25">
      <c r="B40" s="62" t="s">
        <v>19</v>
      </c>
      <c r="C40" s="62"/>
      <c r="D40" s="62"/>
      <c r="E40" s="6" t="s">
        <v>6</v>
      </c>
    </row>
    <row r="43" spans="1:5" x14ac:dyDescent="0.25">
      <c r="A43" s="2" t="s">
        <v>38</v>
      </c>
    </row>
    <row r="44" spans="1:5" x14ac:dyDescent="0.25">
      <c r="A44" s="14" t="s">
        <v>37</v>
      </c>
    </row>
    <row r="45" spans="1:5" x14ac:dyDescent="0.25">
      <c r="A45" s="2" t="s">
        <v>42</v>
      </c>
      <c r="B45" s="16">
        <f>'3кв'!B50</f>
        <v>-21492.422000000002</v>
      </c>
    </row>
    <row r="46" spans="1:5" x14ac:dyDescent="0.25">
      <c r="A46" s="19" t="s">
        <v>66</v>
      </c>
      <c r="B46" s="17"/>
    </row>
    <row r="47" spans="1:5" x14ac:dyDescent="0.25">
      <c r="A47" s="2" t="s">
        <v>39</v>
      </c>
      <c r="B47" s="17">
        <v>6711.42</v>
      </c>
    </row>
    <row r="48" spans="1:5" x14ac:dyDescent="0.25">
      <c r="A48" s="2" t="s">
        <v>51</v>
      </c>
      <c r="B48" s="17">
        <v>-3288</v>
      </c>
    </row>
    <row r="49" spans="1:2" ht="27.6" x14ac:dyDescent="0.25">
      <c r="A49" s="36" t="s">
        <v>40</v>
      </c>
      <c r="B49" s="17">
        <f>E27</f>
        <v>10461.980000000001</v>
      </c>
    </row>
    <row r="50" spans="1:2" x14ac:dyDescent="0.25">
      <c r="A50" s="18" t="s">
        <v>41</v>
      </c>
      <c r="B50" s="20">
        <f>B45+B47+B48-B49</f>
        <v>-28530.982000000004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zoomScaleNormal="100" zoomScaleSheetLayoutView="100" workbookViewId="0">
      <selection activeCell="B34" sqref="B34"/>
    </sheetView>
  </sheetViews>
  <sheetFormatPr defaultRowHeight="14.4" x14ac:dyDescent="0.3"/>
  <cols>
    <col min="1" max="1" width="10.5546875" customWidth="1"/>
    <col min="2" max="2" width="54.33203125" customWidth="1"/>
    <col min="3" max="3" width="15.33203125" customWidth="1"/>
    <col min="4" max="4" width="11.88671875" customWidth="1"/>
    <col min="5" max="5" width="14.6640625" customWidth="1"/>
    <col min="6" max="6" width="12.44140625" customWidth="1"/>
    <col min="7" max="7" width="12" customWidth="1"/>
    <col min="8" max="8" width="13.5546875" customWidth="1"/>
  </cols>
  <sheetData>
    <row r="1" spans="1:5" ht="15.6" x14ac:dyDescent="0.3">
      <c r="A1" s="74" t="s">
        <v>76</v>
      </c>
      <c r="B1" s="74"/>
      <c r="C1" s="74"/>
      <c r="D1" s="39"/>
    </row>
    <row r="2" spans="1:5" ht="15.6" x14ac:dyDescent="0.3">
      <c r="A2" s="75" t="s">
        <v>77</v>
      </c>
      <c r="B2" s="75"/>
      <c r="C2" s="75"/>
      <c r="D2" s="1"/>
    </row>
    <row r="3" spans="1:5" ht="15.6" x14ac:dyDescent="0.3">
      <c r="A3" s="75" t="s">
        <v>78</v>
      </c>
      <c r="B3" s="75"/>
      <c r="C3" s="75"/>
      <c r="D3" s="1"/>
    </row>
    <row r="4" spans="1:5" ht="15.6" x14ac:dyDescent="0.3">
      <c r="A4" s="74" t="s">
        <v>92</v>
      </c>
      <c r="B4" s="74"/>
      <c r="C4" s="74"/>
      <c r="D4" s="39"/>
    </row>
    <row r="5" spans="1:5" ht="15.6" x14ac:dyDescent="0.3">
      <c r="A5" s="76"/>
      <c r="B5" s="76"/>
      <c r="C5" s="76"/>
      <c r="D5" s="1"/>
    </row>
    <row r="6" spans="1:5" ht="15.6" x14ac:dyDescent="0.3">
      <c r="A6" s="1"/>
      <c r="B6" s="40" t="s">
        <v>79</v>
      </c>
      <c r="C6" s="41">
        <f>'1кв'!B44</f>
        <v>-23785.39</v>
      </c>
      <c r="D6" s="42"/>
    </row>
    <row r="7" spans="1:5" ht="15.6" x14ac:dyDescent="0.3">
      <c r="A7" s="1"/>
      <c r="B7" s="40" t="s">
        <v>93</v>
      </c>
      <c r="C7" s="41"/>
      <c r="D7" s="42"/>
    </row>
    <row r="8" spans="1:5" ht="15.6" x14ac:dyDescent="0.3">
      <c r="A8" s="43" t="s">
        <v>80</v>
      </c>
      <c r="B8" s="40" t="s">
        <v>81</v>
      </c>
      <c r="C8" s="44">
        <f>'1кв'!B46+'2кв'!B46+'3кв'!B47+'4кв'!B47</f>
        <v>25447.15</v>
      </c>
      <c r="D8" s="45"/>
    </row>
    <row r="9" spans="1:5" ht="15.6" x14ac:dyDescent="0.3">
      <c r="A9" s="43"/>
      <c r="B9" s="40" t="s">
        <v>94</v>
      </c>
      <c r="C9" s="44">
        <v>0</v>
      </c>
      <c r="D9" s="45"/>
    </row>
    <row r="10" spans="1:5" ht="15.6" x14ac:dyDescent="0.3">
      <c r="A10" s="46"/>
      <c r="B10" s="40" t="s">
        <v>82</v>
      </c>
      <c r="C10" s="47">
        <f>SUM(C8:C8)</f>
        <v>25447.15</v>
      </c>
      <c r="D10" s="42"/>
    </row>
    <row r="11" spans="1:5" ht="15.6" x14ac:dyDescent="0.3">
      <c r="A11" s="1"/>
      <c r="B11" s="77"/>
      <c r="C11" s="77"/>
      <c r="D11" s="48"/>
    </row>
    <row r="12" spans="1:5" ht="15.6" x14ac:dyDescent="0.3">
      <c r="A12" s="1" t="s">
        <v>83</v>
      </c>
      <c r="B12" s="49" t="s">
        <v>45</v>
      </c>
      <c r="C12" s="50">
        <f>'1кв'!E22+'2кв'!E22+'3кв'!E22+'4кв'!E22</f>
        <v>16704.432000000001</v>
      </c>
      <c r="D12" s="48"/>
    </row>
    <row r="13" spans="1:5" ht="15.6" x14ac:dyDescent="0.3">
      <c r="A13" s="1"/>
      <c r="B13" s="51" t="s">
        <v>44</v>
      </c>
      <c r="C13" s="50">
        <f>'1кв'!E23+'2кв'!E23+'3кв'!E23+'4кв'!E23</f>
        <v>7911.84</v>
      </c>
      <c r="D13" s="48"/>
      <c r="E13" s="52"/>
    </row>
    <row r="14" spans="1:5" ht="15.6" x14ac:dyDescent="0.3">
      <c r="B14" s="51" t="s">
        <v>95</v>
      </c>
      <c r="C14" s="50">
        <f>'1кв'!E24+'2кв'!E24+'3кв'!E24+'4кв'!E24</f>
        <v>1462.23</v>
      </c>
      <c r="D14" s="48"/>
    </row>
    <row r="15" spans="1:5" ht="15.6" x14ac:dyDescent="0.3">
      <c r="A15" s="1"/>
      <c r="B15" s="51" t="s">
        <v>33</v>
      </c>
      <c r="C15" s="50">
        <f>'1кв'!E25+'2кв'!E25+'3кв'!E25+'4кв'!E25</f>
        <v>3493.39</v>
      </c>
      <c r="D15" s="48"/>
    </row>
    <row r="16" spans="1:5" ht="15.6" x14ac:dyDescent="0.3">
      <c r="A16" s="1"/>
      <c r="B16" s="53" t="s">
        <v>96</v>
      </c>
      <c r="C16" s="54">
        <f>3*206.95</f>
        <v>620.84999999999991</v>
      </c>
      <c r="D16" s="48"/>
    </row>
    <row r="17" spans="1:5" ht="15.6" x14ac:dyDescent="0.3">
      <c r="A17" s="1"/>
      <c r="B17" s="55" t="s">
        <v>84</v>
      </c>
      <c r="C17" s="54">
        <f>SUM(C18:C18)</f>
        <v>0</v>
      </c>
      <c r="D17" s="48"/>
    </row>
    <row r="18" spans="1:5" ht="15.6" x14ac:dyDescent="0.3">
      <c r="A18" s="1"/>
      <c r="B18" s="56"/>
      <c r="C18" s="54"/>
      <c r="D18" s="48"/>
    </row>
    <row r="19" spans="1:5" ht="15.6" x14ac:dyDescent="0.3">
      <c r="A19" s="1"/>
      <c r="B19" s="57" t="s">
        <v>85</v>
      </c>
      <c r="C19" s="58">
        <f>SUM(C12:C17)</f>
        <v>30192.741999999998</v>
      </c>
      <c r="D19" s="48"/>
      <c r="E19" s="52"/>
    </row>
    <row r="20" spans="1:5" ht="15.6" x14ac:dyDescent="0.3">
      <c r="A20" s="1"/>
      <c r="B20" s="59" t="s">
        <v>86</v>
      </c>
      <c r="C20" s="58">
        <f>C6+C10-C19</f>
        <v>-28530.981999999996</v>
      </c>
      <c r="D20" s="48"/>
    </row>
    <row r="21" spans="1:5" ht="15.6" x14ac:dyDescent="0.3">
      <c r="A21" s="1"/>
      <c r="B21" s="43"/>
      <c r="C21" s="43"/>
      <c r="D21" s="48"/>
    </row>
    <row r="22" spans="1:5" ht="15.6" x14ac:dyDescent="0.3">
      <c r="A22" s="1"/>
      <c r="B22" s="43"/>
      <c r="C22" s="43"/>
      <c r="D22" s="48"/>
    </row>
    <row r="23" spans="1:5" ht="15.6" x14ac:dyDescent="0.3">
      <c r="A23" s="1"/>
      <c r="B23" s="43"/>
      <c r="C23" s="43"/>
      <c r="D23" s="48"/>
    </row>
    <row r="24" spans="1:5" ht="15.6" x14ac:dyDescent="0.3">
      <c r="A24" s="43" t="s">
        <v>87</v>
      </c>
      <c r="C24" s="43"/>
      <c r="D24" s="48"/>
    </row>
    <row r="25" spans="1:5" ht="15.6" x14ac:dyDescent="0.3">
      <c r="A25" s="1"/>
      <c r="B25" s="43"/>
      <c r="C25" s="43"/>
      <c r="D25" s="48"/>
    </row>
    <row r="26" spans="1:5" ht="15.6" x14ac:dyDescent="0.3">
      <c r="A26" s="1"/>
      <c r="B26" s="43"/>
      <c r="C26" s="43"/>
      <c r="D26" s="48"/>
    </row>
    <row r="27" spans="1:5" ht="15.6" x14ac:dyDescent="0.3">
      <c r="A27" s="1" t="s">
        <v>88</v>
      </c>
      <c r="B27" s="43" t="s">
        <v>89</v>
      </c>
      <c r="C27" s="43"/>
      <c r="D27" s="48"/>
    </row>
    <row r="28" spans="1:5" ht="15.6" x14ac:dyDescent="0.3">
      <c r="A28" s="1"/>
      <c r="B28" s="43" t="s">
        <v>90</v>
      </c>
      <c r="C28" s="43"/>
      <c r="D28" s="48"/>
    </row>
    <row r="29" spans="1:5" ht="15.6" x14ac:dyDescent="0.3">
      <c r="A29" s="1"/>
      <c r="B29" s="43" t="s">
        <v>91</v>
      </c>
      <c r="C29" s="43"/>
      <c r="D29" s="48"/>
    </row>
    <row r="30" spans="1:5" ht="15.6" x14ac:dyDescent="0.3">
      <c r="A30" s="1"/>
      <c r="B30" s="43"/>
      <c r="C30" s="43"/>
      <c r="D30" s="48"/>
    </row>
    <row r="31" spans="1:5" ht="15.6" x14ac:dyDescent="0.3">
      <c r="A31" s="1"/>
      <c r="B31" s="43"/>
      <c r="C31" s="43"/>
      <c r="D31" s="48"/>
    </row>
    <row r="32" spans="1:5" ht="15.6" x14ac:dyDescent="0.3">
      <c r="A32" s="76" t="s">
        <v>97</v>
      </c>
      <c r="B32" s="76"/>
      <c r="C32" s="76"/>
      <c r="D32" s="48"/>
    </row>
    <row r="33" spans="1:4" ht="15.6" x14ac:dyDescent="0.3">
      <c r="A33" s="1"/>
      <c r="B33" s="43"/>
      <c r="C33" s="43"/>
      <c r="D33" s="48"/>
    </row>
    <row r="34" spans="1:4" ht="15.6" x14ac:dyDescent="0.3">
      <c r="A34" s="1"/>
      <c r="B34" s="43"/>
      <c r="C34" s="43"/>
      <c r="D34" s="48"/>
    </row>
    <row r="35" spans="1:4" ht="15.6" x14ac:dyDescent="0.3">
      <c r="A35" s="1"/>
      <c r="B35" s="43"/>
      <c r="C35" s="43"/>
      <c r="D35" s="48"/>
    </row>
    <row r="36" spans="1:4" ht="15.6" x14ac:dyDescent="0.3">
      <c r="A36" s="1"/>
      <c r="B36" s="43"/>
      <c r="C36" s="43"/>
      <c r="D36" s="48"/>
    </row>
  </sheetData>
  <mergeCells count="7">
    <mergeCell ref="B11:C11"/>
    <mergeCell ref="A32:C32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2021-02-26T07:00:49Z</dcterms:modified>
</cp:coreProperties>
</file>